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6 a)" sheetId="7" r:id="rId1"/>
    <sheet name="Formato 6 b)" sheetId="8" r:id="rId2"/>
    <sheet name="Formato 6 c)" sheetId="9" r:id="rId3"/>
    <sheet name="Formato 6 d)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0" l="1"/>
  <c r="C12" i="10"/>
  <c r="D12" i="10"/>
  <c r="E12" i="10"/>
  <c r="F12" i="10"/>
  <c r="B9" i="8" l="1"/>
  <c r="G82" i="8"/>
  <c r="G64" i="8"/>
  <c r="G63" i="8"/>
  <c r="G58" i="8"/>
  <c r="J82" i="8"/>
  <c r="G11" i="7" l="1"/>
  <c r="G73" i="9" l="1"/>
  <c r="G74" i="9"/>
  <c r="G75" i="9"/>
  <c r="G72" i="9"/>
  <c r="G63" i="9"/>
  <c r="G64" i="9"/>
  <c r="G65" i="9"/>
  <c r="G66" i="9"/>
  <c r="G67" i="9"/>
  <c r="G68" i="9"/>
  <c r="G69" i="9"/>
  <c r="G70" i="9"/>
  <c r="G62" i="9"/>
  <c r="G55" i="9"/>
  <c r="G56" i="9"/>
  <c r="G57" i="9"/>
  <c r="G58" i="9"/>
  <c r="G59" i="9"/>
  <c r="G60" i="9"/>
  <c r="G54" i="9"/>
  <c r="G51" i="9"/>
  <c r="G52" i="9"/>
  <c r="G46" i="9"/>
  <c r="G47" i="9"/>
  <c r="G48" i="9"/>
  <c r="G49" i="9"/>
  <c r="G50" i="9"/>
  <c r="G45" i="9"/>
  <c r="G39" i="9"/>
  <c r="G40" i="9"/>
  <c r="G41" i="9"/>
  <c r="G38" i="9"/>
  <c r="G34" i="9"/>
  <c r="G35" i="9"/>
  <c r="G36" i="9"/>
  <c r="G29" i="9"/>
  <c r="G30" i="9"/>
  <c r="G31" i="9"/>
  <c r="G32" i="9"/>
  <c r="G33" i="9"/>
  <c r="G28" i="9"/>
  <c r="G21" i="9"/>
  <c r="G22" i="9"/>
  <c r="G23" i="9"/>
  <c r="G24" i="9"/>
  <c r="G25" i="9"/>
  <c r="G26" i="9"/>
  <c r="G20" i="9"/>
  <c r="G71" i="9" l="1"/>
  <c r="G44" i="9"/>
  <c r="G17" i="9"/>
  <c r="G18" i="9"/>
  <c r="G12" i="9"/>
  <c r="G13" i="9"/>
  <c r="G14" i="9"/>
  <c r="G15" i="9"/>
  <c r="G16" i="9"/>
  <c r="G11" i="9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91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9" i="8"/>
  <c r="G60" i="8"/>
  <c r="G61" i="8"/>
  <c r="G62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3" i="8"/>
  <c r="G84" i="8"/>
  <c r="G85" i="8"/>
  <c r="G86" i="8"/>
  <c r="G87" i="8"/>
  <c r="G88" i="8"/>
  <c r="G10" i="8"/>
  <c r="D103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9" i="10"/>
  <c r="E9" i="10" l="1"/>
  <c r="D9" i="10"/>
  <c r="F9" i="10"/>
  <c r="B9" i="10" l="1"/>
  <c r="C71" i="9"/>
  <c r="D71" i="9"/>
  <c r="E71" i="9"/>
  <c r="F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0" i="8"/>
  <c r="D90" i="8"/>
  <c r="E90" i="8"/>
  <c r="F90" i="8"/>
  <c r="G90" i="8"/>
  <c r="B90" i="8"/>
  <c r="G9" i="8"/>
  <c r="C9" i="8"/>
  <c r="D9" i="8"/>
  <c r="E9" i="8"/>
  <c r="F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1" i="7" l="1"/>
  <c r="G146" i="7"/>
  <c r="E123" i="8"/>
  <c r="C9" i="9"/>
  <c r="F123" i="8"/>
  <c r="E84" i="7"/>
  <c r="G62" i="7"/>
  <c r="G28" i="7"/>
  <c r="C9" i="7"/>
  <c r="C43" i="9"/>
  <c r="B43" i="9"/>
  <c r="D9" i="9"/>
  <c r="E9" i="9"/>
  <c r="G9" i="9"/>
  <c r="B9" i="9"/>
  <c r="D43" i="9"/>
  <c r="E43" i="9"/>
  <c r="G43" i="9"/>
  <c r="B123" i="8"/>
  <c r="D123" i="8"/>
  <c r="C123" i="8"/>
  <c r="G123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C159" i="7" l="1"/>
  <c r="G77" i="9"/>
  <c r="C77" i="9"/>
  <c r="D77" i="9"/>
  <c r="E77" i="9"/>
  <c r="E159" i="7"/>
  <c r="F159" i="7"/>
  <c r="B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24" i="10"/>
  <c r="G21" i="10" s="1"/>
  <c r="C32" i="11"/>
  <c r="G32" i="11"/>
  <c r="B32" i="11"/>
  <c r="F32" i="11"/>
  <c r="D32" i="11"/>
  <c r="E32" i="11"/>
  <c r="C8" i="12"/>
  <c r="C30" i="12" s="1"/>
  <c r="G9" i="10" l="1"/>
  <c r="G33" i="10" s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<sst xmlns="http://schemas.openxmlformats.org/spreadsheetml/2006/main" count="588" uniqueCount="356">
  <si>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</si>
  <si>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</si>
  <si>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</si>
  <si>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</si>
  <si>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</si>
  <si>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</si>
  <si>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</si>
  <si>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</si>
  <si>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</si>
  <si>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</si>
  <si>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</si>
  <si>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</si>
  <si>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</si>
  <si>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</si>
  <si>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</si>
  <si>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</si>
  <si>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</si>
  <si>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</si>
  <si>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</si>
  <si>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</si>
  <si>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</si>
  <si>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</si>
  <si>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</si>
  <si>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</si>
  <si>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</si>
  <si>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</si>
  <si>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</si>
  <si>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</si>
  <si>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</si>
  <si>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</si>
  <si>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</si>
  <si>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</si>
  <si>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</si>
  <si>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</si>
  <si>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</si>
  <si>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</si>
  <si>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</si>
  <si>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</si>
  <si>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</si>
  <si>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</si>
  <si>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</si>
  <si>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</si>
  <si>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</si>
  <si>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</si>
  <si>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</si>
  <si>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</si>
  <si>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</si>
  <si>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</si>
  <si>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</si>
  <si>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</si>
  <si>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</si>
  <si>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</si>
  <si>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</si>
  <si>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</si>
  <si>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</si>
  <si>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</si>
  <si>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</si>
  <si>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</si>
  <si>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</si>
  <si>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</si>
  <si>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</si>
  <si>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</si>
  <si>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</si>
  <si>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</si>
  <si>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</si>
  <si>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</si>
  <si>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</si>
  <si>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</si>
  <si>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</si>
  <si>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</si>
  <si>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</si>
  <si>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</si>
  <si>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</si>
  <si>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</si>
  <si>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</si>
  <si>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</si>
  <si>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</si>
  <si>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</si>
  <si>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</si>
  <si>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</si>
  <si>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</si>
  <si>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</si>
  <si>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</si>
  <si>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</si>
  <si>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</si>
  <si>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</si>
  <si>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</si>
  <si>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</si>
  <si>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</si>
  <si>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</si>
  <si>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</si>
  <si>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</si>
  <si>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</si>
  <si>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</si>
  <si>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</si>
  <si>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</si>
  <si>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</si>
  <si>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</si>
  <si>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</si>
  <si>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</si>
  <si>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</si>
  <si>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</si>
  <si>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</si>
  <si>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</si>
  <si>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</si>
  <si>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</si>
  <si>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</si>
  <si>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</si>
  <si>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</si>
  <si>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</si>
  <si>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</si>
  <si>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</si>
  <si>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</si>
  <si>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</si>
  <si>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</si>
  <si>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</si>
  <si>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</si>
  <si>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</si>
  <si>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</si>
  <si>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</si>
  <si>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</si>
  <si>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</si>
  <si>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</si>
  <si>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</si>
  <si>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</si>
  <si>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</si>
  <si>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</si>
  <si>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</si>
  <si>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</si>
  <si>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</si>
  <si>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</si>
  <si>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</si>
  <si>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</si>
  <si>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</si>
  <si>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</si>
  <si>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</si>
  <si>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</si>
  <si>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</si>
  <si>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</si>
  <si>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</si>
  <si>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</si>
  <si>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</si>
  <si>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</si>
  <si>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</si>
  <si>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</si>
  <si>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</si>
  <si>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</si>
  <si>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</si>
  <si>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</si>
  <si>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</si>
  <si>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</si>
  <si>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</si>
  <si>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</si>
  <si>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</si>
  <si>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</si>
  <si>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</si>
  <si>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</si>
  <si>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</si>
  <si>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</si>
  <si>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</si>
  <si>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</si>
  <si>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</si>
  <si>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</si>
  <si>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</si>
  <si>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</si>
  <si>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</si>
  <si>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</si>
  <si>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</si>
  <si>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</si>
  <si>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</si>
  <si>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</si>
  <si>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</si>
  <si>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</si>
  <si>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</si>
  <si>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</si>
  <si>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</si>
  <si>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</si>
  <si>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</si>
  <si>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</si>
  <si>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</si>
  <si>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</si>
  <si>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</si>
  <si>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</si>
  <si>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</si>
  <si>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</si>
  <si>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</si>
  <si>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</si>
  <si>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</si>
  <si>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</si>
  <si>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</si>
  <si>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</si>
  <si>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</si>
  <si>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</si>
  <si>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</si>
  <si>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</si>
  <si>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</si>
  <si>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</si>
  <si>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</si>
  <si>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</si>
  <si>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</si>
  <si>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</si>
  <si>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</si>
  <si>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</si>
  <si>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</si>
  <si>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</si>
  <si>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</si>
  <si>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</si>
  <si>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</si>
  <si>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</si>
  <si>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</si>
  <si>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</si>
  <si>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</si>
  <si>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</si>
  <si>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</si>
  <si>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</si>
  <si>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</si>
  <si>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</si>
  <si>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</si>
  <si>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</si>
  <si>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</si>
  <si>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</si>
  <si>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</si>
  <si>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</si>
  <si>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</si>
  <si>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</si>
  <si>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</si>
  <si>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</si>
  <si>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</si>
  <si>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</si>
  <si>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</si>
  <si>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</si>
  <si>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</si>
  <si>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</si>
  <si>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</si>
  <si>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</si>
  <si>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</si>
  <si>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</si>
  <si>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</si>
  <si>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</si>
  <si>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</si>
  <si>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</si>
  <si>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</si>
  <si>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</si>
  <si>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</si>
  <si>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</si>
  <si>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</si>
  <si>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</si>
  <si>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</si>
  <si>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</si>
  <si>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</si>
  <si>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</si>
  <si>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</si>
  <si>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</si>
  <si>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</si>
  <si>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</si>
  <si>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</si>
  <si>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</si>
  <si>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</si>
  <si>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</si>
  <si>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</si>
  <si>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</si>
  <si>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</si>
  <si>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</si>
  <si>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</si>
  <si>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</si>
  <si>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</si>
  <si>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</si>
  <si>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</si>
  <si>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</si>
  <si>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</si>
  <si>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</si>
  <si>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</si>
  <si>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</si>
  <si>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</si>
  <si>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LEON (a)</t>
  </si>
  <si>
    <t xml:space="preserve">     1009 Presidente Municipal</t>
  </si>
  <si>
    <t xml:space="preserve">     1010 Síndicos</t>
  </si>
  <si>
    <t xml:space="preserve">     1011 Regidores</t>
  </si>
  <si>
    <t xml:space="preserve">     1012 Delegados y Subdelegados Municipales</t>
  </si>
  <si>
    <t xml:space="preserve">     1194 Dirección de Presupuesto Participativo y Delegaciones</t>
  </si>
  <si>
    <t xml:space="preserve">     1195 Secretaría de Vinculación y Atención a los Leoneses</t>
  </si>
  <si>
    <t xml:space="preserve">     1196 Dirección de Relaciones Públicas y Agenda</t>
  </si>
  <si>
    <t xml:space="preserve">     1198 Dirección de Atención Ciudadana</t>
  </si>
  <si>
    <t xml:space="preserve">     1210 Secretaría del H. Ayuntamiento</t>
  </si>
  <si>
    <t xml:space="preserve">     1211 Dirección General de Asuntos Jurídicos</t>
  </si>
  <si>
    <t xml:space="preserve">     1212 Dirección General de Gobierno</t>
  </si>
  <si>
    <t xml:space="preserve">     1214 Dirección General de Apoyo a la Función Edilicia</t>
  </si>
  <si>
    <t xml:space="preserve">     1216 Dirección General de Archivos</t>
  </si>
  <si>
    <t xml:space="preserve">     1218 Subsecretaría Técnica</t>
  </si>
  <si>
    <t xml:space="preserve">     1310 Tesorería Municipal</t>
  </si>
  <si>
    <t xml:space="preserve">     1311 Dirección General de Egresos</t>
  </si>
  <si>
    <t xml:space="preserve">     1314 Dirección General de Ingresos</t>
  </si>
  <si>
    <t xml:space="preserve">     1315 Dirección General de Recursos Materiales y Servicios Generales</t>
  </si>
  <si>
    <t xml:space="preserve">     1316 Dirección General de Inversión Pública</t>
  </si>
  <si>
    <t xml:space="preserve">     1410 Contraloría Municipal</t>
  </si>
  <si>
    <t xml:space="preserve">     1510 Secretaría de Seguridad, Prevención y Protección Ciudadana</t>
  </si>
  <si>
    <t xml:space="preserve">     1512 Dirección General de Policía Municipal y Policía Vial</t>
  </si>
  <si>
    <t xml:space="preserve">     1514 Dirección General de Protección Civil</t>
  </si>
  <si>
    <t xml:space="preserve">     1517 Dirección General de Prevención del Delito y Participación Social</t>
  </si>
  <si>
    <t xml:space="preserve">     1519 Dirección de Centro de Formación Policial</t>
  </si>
  <si>
    <t xml:space="preserve">     1520 Dirección General del Centro de Cómputo, Comando, Comunicaciones y Control (C4)</t>
  </si>
  <si>
    <t xml:space="preserve">     1521 Dirección de Regulación de la Seguridad Privada</t>
  </si>
  <si>
    <t xml:space="preserve">     1522 Subsecretaría de Seguridad y Protección</t>
  </si>
  <si>
    <t xml:space="preserve">     1523 Juzgado Cívico General</t>
  </si>
  <si>
    <t xml:space="preserve">     1524 Comisionado de Prevención y Atención Ciudadana</t>
  </si>
  <si>
    <t xml:space="preserve">     1525 Dirección General de Asuntos Jurídicos y Derechos Humanos</t>
  </si>
  <si>
    <t xml:space="preserve">     1526 Dirección General de Planeación y Administración</t>
  </si>
  <si>
    <t xml:space="preserve">     1527 Dirección General de Fiscalización y Control</t>
  </si>
  <si>
    <t xml:space="preserve">     1610 Dirección General de Comunicación Social</t>
  </si>
  <si>
    <t xml:space="preserve">     1710 Dirección General de Desarrollo Institucional</t>
  </si>
  <si>
    <t xml:space="preserve">     1800 Secretaría para el Fortalecimiento Social de León</t>
  </si>
  <si>
    <t xml:space="preserve">     1810 Dirección General de Desarrollo Rural</t>
  </si>
  <si>
    <t xml:space="preserve">     1815 Dirección General de Desarrollo Social</t>
  </si>
  <si>
    <t xml:space="preserve">     1816 Dirección de Programas Estratégicos</t>
  </si>
  <si>
    <t xml:space="preserve">     1910 Dirección de Desarrollo y Participación Ciudadana</t>
  </si>
  <si>
    <t xml:space="preserve">     2010 Dirección General de Desarrollo Urbano</t>
  </si>
  <si>
    <t xml:space="preserve">     2100 Secretaría para la Reactivación Económica de León</t>
  </si>
  <si>
    <t xml:space="preserve">     2110 Dirección General de Economía</t>
  </si>
  <si>
    <t xml:space="preserve">     2111 Dirección de Comercio, Consumo y Abasto</t>
  </si>
  <si>
    <t xml:space="preserve">     2112 Dirección de Atracción de Inversiones</t>
  </si>
  <si>
    <t xml:space="preserve">     2210 Dirección General de Educación</t>
  </si>
  <si>
    <t xml:space="preserve">     2310 Dirección General de Medio Ambiente</t>
  </si>
  <si>
    <t xml:space="preserve">     2410 Dirección General de Movilidad</t>
  </si>
  <si>
    <t xml:space="preserve">     2510 Dirección General de Obra Pública</t>
  </si>
  <si>
    <t xml:space="preserve">     2610 Dirección General de Salud</t>
  </si>
  <si>
    <t xml:space="preserve">     2715 Provisiones Económicas</t>
  </si>
  <si>
    <t xml:space="preserve">     2810 Egreso Aplicable a Diversas Dependencias</t>
  </si>
  <si>
    <t xml:space="preserve">     3110 Dirección General de Hospitalidad y Turismo</t>
  </si>
  <si>
    <t xml:space="preserve">     3210 Dirección General de Innovación</t>
  </si>
  <si>
    <t xml:space="preserve">     3510 Dirección General de Gestión Gubernamental</t>
  </si>
  <si>
    <t xml:space="preserve">     3610 Dirección General de Parques y Espacios Públicos</t>
  </si>
  <si>
    <t xml:space="preserve">     4010 Unidad de Transparencia</t>
  </si>
  <si>
    <t xml:space="preserve">     4011 Juzgados Administrativos Municipales</t>
  </si>
  <si>
    <t xml:space="preserve">     4012 Defensoría de Oficio en Materia Administrativa</t>
  </si>
  <si>
    <t xml:space="preserve">     4013 Instituto Municipal de Planeación (IMPLAN)</t>
  </si>
  <si>
    <t xml:space="preserve">     5010 Patronato de Bomberos de León Guanajuato</t>
  </si>
  <si>
    <t xml:space="preserve">     5011 Comisión Municipal de Cultura Física y Deporte de León (COMUDE)</t>
  </si>
  <si>
    <t xml:space="preserve">     5012 Sistema para el Desarrollo Integral de la Familia (DIF León)</t>
  </si>
  <si>
    <t xml:space="preserve">     5013 Patronato Explora</t>
  </si>
  <si>
    <t xml:space="preserve">     5015 Patronato de la Feria Estatal de León y Parque Ecológico</t>
  </si>
  <si>
    <t xml:space="preserve">     5017 Instituto Municipal de Vivienda de León (IMUVI)</t>
  </si>
  <si>
    <t xml:space="preserve">     5018 Instituto Cultural de León (ICL)</t>
  </si>
  <si>
    <t xml:space="preserve">     5019 Instituto Municipal de las Mujeres</t>
  </si>
  <si>
    <t xml:space="preserve">     5021 Patronato del Parque Zoológico de León</t>
  </si>
  <si>
    <t xml:space="preserve">     5051 Fideicomiso de Obras por Cooperación (FIDOC)</t>
  </si>
  <si>
    <t xml:space="preserve">     5052 Instituto Municipal de la Juventud</t>
  </si>
  <si>
    <t xml:space="preserve">     5053 Patronato del Parque Ecológico Metropolitano</t>
  </si>
  <si>
    <t xml:space="preserve">     5056 Fideicomiso Museo de la Ciudad de León</t>
  </si>
  <si>
    <t xml:space="preserve">     5057 Sistema Integral de Aseo Público de León (SIAP)</t>
  </si>
  <si>
    <t xml:space="preserve">     5058 Academia Metropolitana de Seguridad Pública de León</t>
  </si>
  <si>
    <t xml:space="preserve">     1524 Comisionado de Prevención y Atención Ciudadana	580</t>
  </si>
  <si>
    <t xml:space="preserve">     3010 Deuda Pública Municipal</t>
  </si>
  <si>
    <t xml:space="preserve">     2910 Dirección General de Tecnologías de Información y Gobierno Digital</t>
  </si>
  <si>
    <t xml:space="preserve">     2500 Secretaría de Infraestructura, Movilidad y Desarrollo Sustentable</t>
  </si>
  <si>
    <t xml:space="preserve">     5022 Procuraduría Auxiliar de Protección de Niñas, Niños y Adolescentes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</si>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</sst>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7.28515625" bestFit="1" customWidth="1"/>
    <col min="8" max="8" width="2.28515625" customWidth="1"/>
  </cols>
  <sheetData>
    <row r="1" spans="1:7" ht="40.9" customHeight="1" x14ac:dyDescent="0.25">
      <c r="A1" s="93" t="s">
        <v>19</v>
      </c>
      <c r="B1" s="94"/>
      <c r="C1" s="94"/>
      <c r="D1" s="94"/>
      <c r="E1" s="94"/>
      <c r="F1" s="94"/>
      <c r="G1" s="95"/>
    </row>
    <row r="2" spans="1:7" x14ac:dyDescent="0.25">
      <c r="A2" s="76" t="s">
        <v>274</v>
      </c>
      <c r="B2" s="76"/>
      <c r="C2" s="76"/>
      <c r="D2" s="76"/>
      <c r="E2" s="76"/>
      <c r="F2" s="76"/>
      <c r="G2" s="76"/>
    </row>
    <row r="3" spans="1:7" x14ac:dyDescent="0.25">
      <c r="A3" s="77" t="s">
        <v>20</v>
      </c>
      <c r="B3" s="77"/>
      <c r="C3" s="77"/>
      <c r="D3" s="77"/>
      <c r="E3" s="77"/>
      <c r="F3" s="77"/>
      <c r="G3" s="77"/>
    </row>
    <row r="4" spans="1:7" x14ac:dyDescent="0.25">
      <c r="A4" s="77" t="s">
        <v>21</v>
      </c>
      <c r="B4" s="77"/>
      <c r="C4" s="77"/>
      <c r="D4" s="77"/>
      <c r="E4" s="77"/>
      <c r="F4" s="77"/>
      <c r="G4" s="77"/>
    </row>
    <row r="5" spans="1:7" x14ac:dyDescent="0.25">
      <c r="A5" s="77" t="s">
        <v>355</v>
      </c>
      <c r="B5" s="77"/>
      <c r="C5" s="77"/>
      <c r="D5" s="77"/>
      <c r="E5" s="77"/>
      <c r="F5" s="77"/>
      <c r="G5" s="77"/>
    </row>
    <row r="6" spans="1:7" x14ac:dyDescent="0.25">
      <c r="A6" s="78" t="s">
        <v>0</v>
      </c>
      <c r="B6" s="78"/>
      <c r="C6" s="78"/>
      <c r="D6" s="78"/>
      <c r="E6" s="78"/>
      <c r="F6" s="78"/>
      <c r="G6" s="78"/>
    </row>
    <row r="7" spans="1:7" x14ac:dyDescent="0.25">
      <c r="A7" s="91" t="s">
        <v>1</v>
      </c>
      <c r="B7" s="91" t="s">
        <v>22</v>
      </c>
      <c r="C7" s="91"/>
      <c r="D7" s="91"/>
      <c r="E7" s="91"/>
      <c r="F7" s="91"/>
      <c r="G7" s="92" t="s">
        <v>23</v>
      </c>
    </row>
    <row r="8" spans="1:7" ht="30" x14ac:dyDescent="0.25">
      <c r="A8" s="91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91"/>
    </row>
    <row r="9" spans="1:7" x14ac:dyDescent="0.25">
      <c r="A9" s="8" t="s">
        <v>28</v>
      </c>
      <c r="B9" s="53">
        <f t="shared" ref="B9:G9" si="0">SUM(B10,B18,B28,B38,B48,B58,B62,B71,B75)</f>
        <v>6441894870.7599993</v>
      </c>
      <c r="C9" s="53">
        <f t="shared" si="0"/>
        <v>3433607555.4700012</v>
      </c>
      <c r="D9" s="53">
        <f t="shared" si="0"/>
        <v>9875502426.2299995</v>
      </c>
      <c r="E9" s="53">
        <f t="shared" si="0"/>
        <v>7852196825.0200005</v>
      </c>
      <c r="F9" s="53">
        <f t="shared" si="0"/>
        <v>7807056507.2000008</v>
      </c>
      <c r="G9" s="53">
        <f t="shared" si="0"/>
        <v>2023305601.2100003</v>
      </c>
    </row>
    <row r="10" spans="1:7" x14ac:dyDescent="0.25">
      <c r="A10" s="54" t="s">
        <v>29</v>
      </c>
      <c r="B10" s="53">
        <f t="shared" ref="B10:G10" si="1">SUM(B11:B17)</f>
        <v>3056390983.1199999</v>
      </c>
      <c r="C10" s="53">
        <f t="shared" si="1"/>
        <v>-230224000</v>
      </c>
      <c r="D10" s="53">
        <f t="shared" si="1"/>
        <v>2826166983.1199989</v>
      </c>
      <c r="E10" s="53">
        <f t="shared" si="1"/>
        <v>2716040083.1700001</v>
      </c>
      <c r="F10" s="53">
        <f t="shared" si="1"/>
        <v>2684020309.5900002</v>
      </c>
      <c r="G10" s="53">
        <f t="shared" si="1"/>
        <v>110126899.9499993</v>
      </c>
    </row>
    <row r="11" spans="1:7" x14ac:dyDescent="0.25">
      <c r="A11" s="55" t="s">
        <v>30</v>
      </c>
      <c r="B11" s="45">
        <v>1468998160.4400001</v>
      </c>
      <c r="C11" s="45">
        <v>-178535011.07000008</v>
      </c>
      <c r="D11" s="45">
        <v>1290463149.3700001</v>
      </c>
      <c r="E11" s="45">
        <v>1284802716.2100003</v>
      </c>
      <c r="F11" s="45">
        <v>1284725453.51</v>
      </c>
      <c r="G11" s="45">
        <f>D11-E11</f>
        <v>5660433.1599998474</v>
      </c>
    </row>
    <row r="12" spans="1:7" x14ac:dyDescent="0.25">
      <c r="A12" s="55" t="s">
        <v>31</v>
      </c>
      <c r="B12" s="45">
        <v>21000000</v>
      </c>
      <c r="C12" s="45">
        <v>41742433.030000001</v>
      </c>
      <c r="D12" s="45">
        <v>62742433.030000001</v>
      </c>
      <c r="E12" s="45">
        <v>62742433.030000001</v>
      </c>
      <c r="F12" s="45">
        <v>62742433.030000001</v>
      </c>
      <c r="G12" s="45">
        <f t="shared" ref="G12:G17" si="2">D12-E12</f>
        <v>0</v>
      </c>
    </row>
    <row r="13" spans="1:7" x14ac:dyDescent="0.25">
      <c r="A13" s="55" t="s">
        <v>32</v>
      </c>
      <c r="B13" s="45">
        <v>308231399.16000003</v>
      </c>
      <c r="C13" s="45">
        <v>-7448987.1499999966</v>
      </c>
      <c r="D13" s="45">
        <v>300782412.00999999</v>
      </c>
      <c r="E13" s="45">
        <v>291120718.56999999</v>
      </c>
      <c r="F13" s="45">
        <v>291110620.16999996</v>
      </c>
      <c r="G13" s="45">
        <f t="shared" si="2"/>
        <v>9661693.4399999976</v>
      </c>
    </row>
    <row r="14" spans="1:7" x14ac:dyDescent="0.25">
      <c r="A14" s="55" t="s">
        <v>33</v>
      </c>
      <c r="B14" s="45">
        <v>393230888.08999997</v>
      </c>
      <c r="C14" s="45">
        <v>-114397335.43999998</v>
      </c>
      <c r="D14" s="45">
        <v>278833552.64999992</v>
      </c>
      <c r="E14" s="45">
        <v>246853032.60999992</v>
      </c>
      <c r="F14" s="45">
        <v>215184140.30999994</v>
      </c>
      <c r="G14" s="45">
        <f t="shared" si="2"/>
        <v>31980520.039999992</v>
      </c>
    </row>
    <row r="15" spans="1:7" x14ac:dyDescent="0.25">
      <c r="A15" s="55" t="s">
        <v>34</v>
      </c>
      <c r="B15" s="45">
        <v>844930535.50999999</v>
      </c>
      <c r="C15" s="45">
        <v>48414900.550000042</v>
      </c>
      <c r="D15" s="45">
        <v>893345436.05999923</v>
      </c>
      <c r="E15" s="45">
        <v>830521182.74999976</v>
      </c>
      <c r="F15" s="45">
        <v>830257662.57000005</v>
      </c>
      <c r="G15" s="45">
        <f t="shared" si="2"/>
        <v>62824253.309999466</v>
      </c>
    </row>
    <row r="16" spans="1:7" x14ac:dyDescent="0.25">
      <c r="A16" s="55" t="s">
        <v>35</v>
      </c>
      <c r="B16" s="45">
        <v>19999999.920000002</v>
      </c>
      <c r="C16" s="45">
        <v>-19999999.919999998</v>
      </c>
      <c r="D16" s="45">
        <v>0</v>
      </c>
      <c r="E16" s="45">
        <v>0</v>
      </c>
      <c r="F16" s="45">
        <v>0</v>
      </c>
      <c r="G16" s="45">
        <f t="shared" si="2"/>
        <v>0</v>
      </c>
    </row>
    <row r="17" spans="1:7" x14ac:dyDescent="0.25">
      <c r="A17" s="55" t="s">
        <v>36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 t="shared" si="2"/>
        <v>0</v>
      </c>
    </row>
    <row r="18" spans="1:7" x14ac:dyDescent="0.25">
      <c r="A18" s="54" t="s">
        <v>37</v>
      </c>
      <c r="B18" s="53">
        <f t="shared" ref="B18:G18" si="3">SUM(B19:B27)</f>
        <v>319325384.19</v>
      </c>
      <c r="C18" s="53">
        <f t="shared" si="3"/>
        <v>27585421.770000011</v>
      </c>
      <c r="D18" s="53">
        <f t="shared" si="3"/>
        <v>346910805.95999998</v>
      </c>
      <c r="E18" s="53">
        <f t="shared" si="3"/>
        <v>220606945.60000002</v>
      </c>
      <c r="F18" s="53">
        <f t="shared" si="3"/>
        <v>220336224.26000002</v>
      </c>
      <c r="G18" s="53">
        <f t="shared" si="3"/>
        <v>126303860.35999998</v>
      </c>
    </row>
    <row r="19" spans="1:7" x14ac:dyDescent="0.25">
      <c r="A19" s="55" t="s">
        <v>38</v>
      </c>
      <c r="B19" s="45">
        <v>14272632.91</v>
      </c>
      <c r="C19" s="45">
        <v>2703966.6900000004</v>
      </c>
      <c r="D19" s="45">
        <v>16976599.599999998</v>
      </c>
      <c r="E19" s="45">
        <v>12370938.150000006</v>
      </c>
      <c r="F19" s="45">
        <v>12369958.110000003</v>
      </c>
      <c r="G19" s="45">
        <f>D19-E19</f>
        <v>4605661.4499999918</v>
      </c>
    </row>
    <row r="20" spans="1:7" x14ac:dyDescent="0.25">
      <c r="A20" s="55" t="s">
        <v>39</v>
      </c>
      <c r="B20" s="45">
        <v>20743474.93</v>
      </c>
      <c r="C20" s="45">
        <v>6618540.3599999994</v>
      </c>
      <c r="D20" s="45">
        <v>27362015.289999995</v>
      </c>
      <c r="E20" s="45">
        <v>20528668.41</v>
      </c>
      <c r="F20" s="45">
        <v>20528668.41</v>
      </c>
      <c r="G20" s="45">
        <f t="shared" ref="G20:G27" si="4">D20-E20</f>
        <v>6833346.8799999952</v>
      </c>
    </row>
    <row r="21" spans="1:7" x14ac:dyDescent="0.25">
      <c r="A21" s="55" t="s">
        <v>40</v>
      </c>
      <c r="B21" s="45">
        <v>930780</v>
      </c>
      <c r="C21" s="45">
        <v>991573.91999999993</v>
      </c>
      <c r="D21" s="45">
        <v>1922353.92</v>
      </c>
      <c r="E21" s="45">
        <v>1738809.95</v>
      </c>
      <c r="F21" s="45">
        <v>1738809.95</v>
      </c>
      <c r="G21" s="45">
        <f t="shared" si="4"/>
        <v>183543.96999999997</v>
      </c>
    </row>
    <row r="22" spans="1:7" x14ac:dyDescent="0.25">
      <c r="A22" s="55" t="s">
        <v>41</v>
      </c>
      <c r="B22" s="45">
        <v>35783093.950000003</v>
      </c>
      <c r="C22" s="45">
        <v>17246399.260000005</v>
      </c>
      <c r="D22" s="45">
        <v>53029493.210000023</v>
      </c>
      <c r="E22" s="45">
        <v>29076281.190000001</v>
      </c>
      <c r="F22" s="45">
        <v>29076281.199999996</v>
      </c>
      <c r="G22" s="45">
        <f t="shared" si="4"/>
        <v>23953212.020000022</v>
      </c>
    </row>
    <row r="23" spans="1:7" x14ac:dyDescent="0.25">
      <c r="A23" s="55" t="s">
        <v>42</v>
      </c>
      <c r="B23" s="45">
        <v>19756300.68</v>
      </c>
      <c r="C23" s="45">
        <v>-2957223.9600000004</v>
      </c>
      <c r="D23" s="45">
        <v>16799076.719999999</v>
      </c>
      <c r="E23" s="45">
        <v>14003780.759999998</v>
      </c>
      <c r="F23" s="45">
        <v>14003780.759999998</v>
      </c>
      <c r="G23" s="45">
        <f t="shared" si="4"/>
        <v>2795295.9600000009</v>
      </c>
    </row>
    <row r="24" spans="1:7" x14ac:dyDescent="0.25">
      <c r="A24" s="55" t="s">
        <v>43</v>
      </c>
      <c r="B24" s="45">
        <v>184431864.28</v>
      </c>
      <c r="C24" s="45">
        <v>-21128403.599999998</v>
      </c>
      <c r="D24" s="45">
        <v>163303460.68000001</v>
      </c>
      <c r="E24" s="45">
        <v>97118864.650000036</v>
      </c>
      <c r="F24" s="45">
        <v>97072494.75</v>
      </c>
      <c r="G24" s="45">
        <f t="shared" si="4"/>
        <v>66184596.029999971</v>
      </c>
    </row>
    <row r="25" spans="1:7" x14ac:dyDescent="0.25">
      <c r="A25" s="55" t="s">
        <v>44</v>
      </c>
      <c r="B25" s="45">
        <v>11446728.810000001</v>
      </c>
      <c r="C25" s="45">
        <v>22124439.750000004</v>
      </c>
      <c r="D25" s="45">
        <v>33571168.560000002</v>
      </c>
      <c r="E25" s="45">
        <v>18619423.449999999</v>
      </c>
      <c r="F25" s="45">
        <v>18413303.049999997</v>
      </c>
      <c r="G25" s="45">
        <f t="shared" si="4"/>
        <v>14951745.110000003</v>
      </c>
    </row>
    <row r="26" spans="1:7" x14ac:dyDescent="0.25">
      <c r="A26" s="55" t="s">
        <v>45</v>
      </c>
      <c r="B26" s="45">
        <v>2335005</v>
      </c>
      <c r="C26" s="45">
        <v>4111319.2800000003</v>
      </c>
      <c r="D26" s="45">
        <v>6446324.2800000003</v>
      </c>
      <c r="E26" s="45">
        <v>5066124.63</v>
      </c>
      <c r="F26" s="45">
        <v>5066124.63</v>
      </c>
      <c r="G26" s="45">
        <f t="shared" si="4"/>
        <v>1380199.6500000004</v>
      </c>
    </row>
    <row r="27" spans="1:7" x14ac:dyDescent="0.25">
      <c r="A27" s="55" t="s">
        <v>46</v>
      </c>
      <c r="B27" s="45">
        <v>29625503.629999999</v>
      </c>
      <c r="C27" s="45">
        <v>-2125189.9300000006</v>
      </c>
      <c r="D27" s="45">
        <v>27500313.700000007</v>
      </c>
      <c r="E27" s="45">
        <v>22084054.409999996</v>
      </c>
      <c r="F27" s="45">
        <v>22066803.399999995</v>
      </c>
      <c r="G27" s="45">
        <f t="shared" si="4"/>
        <v>5416259.2900000103</v>
      </c>
    </row>
    <row r="28" spans="1:7" x14ac:dyDescent="0.25">
      <c r="A28" s="54" t="s">
        <v>47</v>
      </c>
      <c r="B28" s="53">
        <f t="shared" ref="B28:G28" si="5">SUM(B29:B37)</f>
        <v>1323800322.6599998</v>
      </c>
      <c r="C28" s="53">
        <f t="shared" si="5"/>
        <v>417634700.40000033</v>
      </c>
      <c r="D28" s="53">
        <f t="shared" si="5"/>
        <v>1741435023.0600004</v>
      </c>
      <c r="E28" s="53">
        <f t="shared" si="5"/>
        <v>1456889259.1400001</v>
      </c>
      <c r="F28" s="53">
        <f t="shared" si="5"/>
        <v>1446369834.1700003</v>
      </c>
      <c r="G28" s="53">
        <f t="shared" si="5"/>
        <v>284545763.92000031</v>
      </c>
    </row>
    <row r="29" spans="1:7" x14ac:dyDescent="0.25">
      <c r="A29" s="55" t="s">
        <v>48</v>
      </c>
      <c r="B29" s="45">
        <v>304507581.72000003</v>
      </c>
      <c r="C29" s="45">
        <v>8586175.3999999985</v>
      </c>
      <c r="D29" s="45">
        <v>313093757.12000006</v>
      </c>
      <c r="E29" s="45">
        <v>267057795.53999996</v>
      </c>
      <c r="F29" s="45">
        <v>266657934.98999998</v>
      </c>
      <c r="G29" s="45">
        <f>D29-E29</f>
        <v>46035961.580000103</v>
      </c>
    </row>
    <row r="30" spans="1:7" x14ac:dyDescent="0.25">
      <c r="A30" s="55" t="s">
        <v>49</v>
      </c>
      <c r="B30" s="45">
        <v>108997972.23999999</v>
      </c>
      <c r="C30" s="45">
        <v>20574647.539999995</v>
      </c>
      <c r="D30" s="45">
        <v>129572619.78000003</v>
      </c>
      <c r="E30" s="45">
        <v>94700789.590000048</v>
      </c>
      <c r="F30" s="45">
        <v>92970066.38000004</v>
      </c>
      <c r="G30" s="45">
        <f t="shared" ref="G30:G37" si="6">D30-E30</f>
        <v>34871830.189999983</v>
      </c>
    </row>
    <row r="31" spans="1:7" x14ac:dyDescent="0.25">
      <c r="A31" s="55" t="s">
        <v>50</v>
      </c>
      <c r="B31" s="45">
        <v>183149911.77000001</v>
      </c>
      <c r="C31" s="45">
        <v>36627383.060000002</v>
      </c>
      <c r="D31" s="45">
        <v>219777294.83000001</v>
      </c>
      <c r="E31" s="45">
        <v>163253132.82999998</v>
      </c>
      <c r="F31" s="45">
        <v>159900669.02999997</v>
      </c>
      <c r="G31" s="45">
        <f t="shared" si="6"/>
        <v>56524162.00000003</v>
      </c>
    </row>
    <row r="32" spans="1:7" x14ac:dyDescent="0.25">
      <c r="A32" s="55" t="s">
        <v>51</v>
      </c>
      <c r="B32" s="45">
        <v>54661646.159999996</v>
      </c>
      <c r="C32" s="45">
        <v>9301496.6299999971</v>
      </c>
      <c r="D32" s="45">
        <v>63963142.789999999</v>
      </c>
      <c r="E32" s="45">
        <v>62178410.800000027</v>
      </c>
      <c r="F32" s="45">
        <v>62178410.800000027</v>
      </c>
      <c r="G32" s="45">
        <f t="shared" si="6"/>
        <v>1784731.9899999723</v>
      </c>
    </row>
    <row r="33" spans="1:7" ht="14.45" customHeight="1" x14ac:dyDescent="0.25">
      <c r="A33" s="55" t="s">
        <v>52</v>
      </c>
      <c r="B33" s="45">
        <v>338683097.06</v>
      </c>
      <c r="C33" s="45">
        <v>320821678.32000035</v>
      </c>
      <c r="D33" s="45">
        <v>659504775.38000059</v>
      </c>
      <c r="E33" s="45">
        <v>556105132.24000025</v>
      </c>
      <c r="F33" s="45">
        <v>553304725.65000033</v>
      </c>
      <c r="G33" s="45">
        <f t="shared" si="6"/>
        <v>103399643.14000034</v>
      </c>
    </row>
    <row r="34" spans="1:7" ht="14.45" customHeight="1" x14ac:dyDescent="0.25">
      <c r="A34" s="55" t="s">
        <v>53</v>
      </c>
      <c r="B34" s="45">
        <v>112983489.05</v>
      </c>
      <c r="C34" s="45">
        <v>17413841.259999998</v>
      </c>
      <c r="D34" s="45">
        <v>130397330.31000003</v>
      </c>
      <c r="E34" s="45">
        <v>124986988.36000001</v>
      </c>
      <c r="F34" s="45">
        <v>124928988.36000001</v>
      </c>
      <c r="G34" s="45">
        <f t="shared" si="6"/>
        <v>5410341.9500000179</v>
      </c>
    </row>
    <row r="35" spans="1:7" ht="14.45" customHeight="1" x14ac:dyDescent="0.25">
      <c r="A35" s="55" t="s">
        <v>54</v>
      </c>
      <c r="B35" s="45">
        <v>6754399.3700000001</v>
      </c>
      <c r="C35" s="45">
        <v>-2038504.1900000002</v>
      </c>
      <c r="D35" s="45">
        <v>4715895.1800000006</v>
      </c>
      <c r="E35" s="45">
        <v>2721687.8300000005</v>
      </c>
      <c r="F35" s="45">
        <v>2721687.8300000005</v>
      </c>
      <c r="G35" s="45">
        <f t="shared" si="6"/>
        <v>1994207.35</v>
      </c>
    </row>
    <row r="36" spans="1:7" ht="14.45" customHeight="1" x14ac:dyDescent="0.25">
      <c r="A36" s="55" t="s">
        <v>55</v>
      </c>
      <c r="B36" s="45">
        <v>104038830.7</v>
      </c>
      <c r="C36" s="45">
        <v>8960494.6400000006</v>
      </c>
      <c r="D36" s="45">
        <v>112999325.33999996</v>
      </c>
      <c r="E36" s="45">
        <v>105070325.09999998</v>
      </c>
      <c r="F36" s="45">
        <v>102895267.09999998</v>
      </c>
      <c r="G36" s="45">
        <f t="shared" si="6"/>
        <v>7929000.2399999797</v>
      </c>
    </row>
    <row r="37" spans="1:7" ht="14.45" customHeight="1" x14ac:dyDescent="0.25">
      <c r="A37" s="55" t="s">
        <v>56</v>
      </c>
      <c r="B37" s="45">
        <v>110023394.59</v>
      </c>
      <c r="C37" s="45">
        <v>-2612512.2600000007</v>
      </c>
      <c r="D37" s="45">
        <v>107410882.32999992</v>
      </c>
      <c r="E37" s="45">
        <v>80814996.850000039</v>
      </c>
      <c r="F37" s="45">
        <v>80812084.030000031</v>
      </c>
      <c r="G37" s="45">
        <f t="shared" si="6"/>
        <v>26595885.479999885</v>
      </c>
    </row>
    <row r="38" spans="1:7" x14ac:dyDescent="0.25">
      <c r="A38" s="54" t="s">
        <v>57</v>
      </c>
      <c r="B38" s="53">
        <f t="shared" ref="B38:G38" si="7">SUM(B39:B47)</f>
        <v>1106771859.1600001</v>
      </c>
      <c r="C38" s="53">
        <f t="shared" si="7"/>
        <v>265256514.79000002</v>
      </c>
      <c r="D38" s="53">
        <f t="shared" si="7"/>
        <v>1372028373.9499996</v>
      </c>
      <c r="E38" s="53">
        <f t="shared" si="7"/>
        <v>1301947697.2899997</v>
      </c>
      <c r="F38" s="53">
        <f t="shared" si="7"/>
        <v>1301947697.2899997</v>
      </c>
      <c r="G38" s="53">
        <f t="shared" si="7"/>
        <v>70080676.659999952</v>
      </c>
    </row>
    <row r="39" spans="1:7" x14ac:dyDescent="0.25">
      <c r="A39" s="55" t="s">
        <v>58</v>
      </c>
      <c r="B39" s="45">
        <v>0</v>
      </c>
      <c r="C39" s="45">
        <v>5012845.55</v>
      </c>
      <c r="D39" s="45">
        <v>5012845.55</v>
      </c>
      <c r="E39" s="45">
        <v>4765935.92</v>
      </c>
      <c r="F39" s="45">
        <v>4765935.92</v>
      </c>
      <c r="G39" s="45">
        <f>D39-E39</f>
        <v>246909.62999999989</v>
      </c>
    </row>
    <row r="40" spans="1:7" x14ac:dyDescent="0.25">
      <c r="A40" s="55" t="s">
        <v>59</v>
      </c>
      <c r="B40" s="45">
        <v>760036679.13999999</v>
      </c>
      <c r="C40" s="45">
        <v>188087147.95000002</v>
      </c>
      <c r="D40" s="45">
        <v>948123827.08999968</v>
      </c>
      <c r="E40" s="45">
        <v>902323377.4599998</v>
      </c>
      <c r="F40" s="45">
        <v>902323377.4599998</v>
      </c>
      <c r="G40" s="45">
        <f t="shared" ref="G40:G47" si="8">D40-E40</f>
        <v>45800449.629999876</v>
      </c>
    </row>
    <row r="41" spans="1:7" x14ac:dyDescent="0.25">
      <c r="A41" s="55" t="s">
        <v>60</v>
      </c>
      <c r="B41" s="45">
        <v>109548884.40000001</v>
      </c>
      <c r="C41" s="45">
        <v>28766215.130000003</v>
      </c>
      <c r="D41" s="45">
        <v>138315099.53000003</v>
      </c>
      <c r="E41" s="45">
        <v>133253370.56</v>
      </c>
      <c r="F41" s="45">
        <v>133253370.56</v>
      </c>
      <c r="G41" s="45">
        <f t="shared" si="8"/>
        <v>5061728.9700000286</v>
      </c>
    </row>
    <row r="42" spans="1:7" x14ac:dyDescent="0.25">
      <c r="A42" s="55" t="s">
        <v>61</v>
      </c>
      <c r="B42" s="45">
        <v>235090908.22999999</v>
      </c>
      <c r="C42" s="45">
        <v>43590306.160000004</v>
      </c>
      <c r="D42" s="45">
        <v>278681214.38999999</v>
      </c>
      <c r="E42" s="45">
        <v>260237262.78999993</v>
      </c>
      <c r="F42" s="45">
        <v>260237262.78999993</v>
      </c>
      <c r="G42" s="45">
        <f t="shared" si="8"/>
        <v>18443951.600000054</v>
      </c>
    </row>
    <row r="43" spans="1:7" x14ac:dyDescent="0.25">
      <c r="A43" s="55" t="s">
        <v>62</v>
      </c>
      <c r="B43" s="45">
        <v>1795387.39</v>
      </c>
      <c r="C43" s="45">
        <v>0</v>
      </c>
      <c r="D43" s="45">
        <v>1795387.39</v>
      </c>
      <c r="E43" s="45">
        <v>1341284.56</v>
      </c>
      <c r="F43" s="45">
        <v>1341284.56</v>
      </c>
      <c r="G43" s="45">
        <f t="shared" si="8"/>
        <v>454102.82999999984</v>
      </c>
    </row>
    <row r="44" spans="1:7" x14ac:dyDescent="0.25">
      <c r="A44" s="55" t="s">
        <v>63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f t="shared" si="8"/>
        <v>0</v>
      </c>
    </row>
    <row r="45" spans="1:7" x14ac:dyDescent="0.25">
      <c r="A45" s="55" t="s">
        <v>64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f t="shared" si="8"/>
        <v>0</v>
      </c>
    </row>
    <row r="46" spans="1:7" x14ac:dyDescent="0.25">
      <c r="A46" s="55" t="s">
        <v>65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 t="shared" si="8"/>
        <v>0</v>
      </c>
    </row>
    <row r="47" spans="1:7" x14ac:dyDescent="0.25">
      <c r="A47" s="55" t="s">
        <v>66</v>
      </c>
      <c r="B47" s="45">
        <v>300000</v>
      </c>
      <c r="C47" s="45">
        <v>-200000</v>
      </c>
      <c r="D47" s="45">
        <v>100000</v>
      </c>
      <c r="E47" s="45">
        <v>26466</v>
      </c>
      <c r="F47" s="45">
        <v>26466</v>
      </c>
      <c r="G47" s="45">
        <f t="shared" si="8"/>
        <v>73534</v>
      </c>
    </row>
    <row r="48" spans="1:7" x14ac:dyDescent="0.25">
      <c r="A48" s="54" t="s">
        <v>67</v>
      </c>
      <c r="B48" s="53">
        <f t="shared" ref="B48:G48" si="9">SUM(B49:B57)</f>
        <v>136789190.28999999</v>
      </c>
      <c r="C48" s="53">
        <f t="shared" si="9"/>
        <v>274912013.60000002</v>
      </c>
      <c r="D48" s="53">
        <f t="shared" si="9"/>
        <v>411701203.88999999</v>
      </c>
      <c r="E48" s="53">
        <f t="shared" si="9"/>
        <v>314167312.10000002</v>
      </c>
      <c r="F48" s="53">
        <f t="shared" si="9"/>
        <v>313097651.39000005</v>
      </c>
      <c r="G48" s="53">
        <f t="shared" si="9"/>
        <v>97533891.789999947</v>
      </c>
    </row>
    <row r="49" spans="1:7" x14ac:dyDescent="0.25">
      <c r="A49" s="55" t="s">
        <v>68</v>
      </c>
      <c r="B49" s="45">
        <v>35028977.25</v>
      </c>
      <c r="C49" s="45">
        <v>20709212.500000015</v>
      </c>
      <c r="D49" s="45">
        <v>55738189.749999948</v>
      </c>
      <c r="E49" s="45">
        <v>39674042.129999973</v>
      </c>
      <c r="F49" s="45">
        <v>39527754.619999975</v>
      </c>
      <c r="G49" s="45">
        <f>D49-E49</f>
        <v>16064147.619999975</v>
      </c>
    </row>
    <row r="50" spans="1:7" x14ac:dyDescent="0.25">
      <c r="A50" s="55" t="s">
        <v>69</v>
      </c>
      <c r="B50" s="45">
        <v>5935744.7999999998</v>
      </c>
      <c r="C50" s="45">
        <v>9221783.200000003</v>
      </c>
      <c r="D50" s="45">
        <v>15157528.000000004</v>
      </c>
      <c r="E50" s="45">
        <v>11417895.760000005</v>
      </c>
      <c r="F50" s="45">
        <v>11417895.760000005</v>
      </c>
      <c r="G50" s="45">
        <f t="shared" ref="G50:G57" si="10">D50-E50</f>
        <v>3739632.2399999984</v>
      </c>
    </row>
    <row r="51" spans="1:7" x14ac:dyDescent="0.25">
      <c r="A51" s="55" t="s">
        <v>70</v>
      </c>
      <c r="B51" s="45">
        <v>1348123</v>
      </c>
      <c r="C51" s="45">
        <v>10799030.9</v>
      </c>
      <c r="D51" s="45">
        <v>12147153.9</v>
      </c>
      <c r="E51" s="45">
        <v>3668801.29</v>
      </c>
      <c r="F51" s="45">
        <v>3668801.29</v>
      </c>
      <c r="G51" s="45">
        <f t="shared" si="10"/>
        <v>8478352.6099999994</v>
      </c>
    </row>
    <row r="52" spans="1:7" x14ac:dyDescent="0.25">
      <c r="A52" s="55" t="s">
        <v>71</v>
      </c>
      <c r="B52" s="45">
        <v>44964120.5</v>
      </c>
      <c r="C52" s="45">
        <v>60606903.560000017</v>
      </c>
      <c r="D52" s="45">
        <v>105571024.05999999</v>
      </c>
      <c r="E52" s="45">
        <v>86985782.569999993</v>
      </c>
      <c r="F52" s="45">
        <v>86985782.569999993</v>
      </c>
      <c r="G52" s="45">
        <f t="shared" si="10"/>
        <v>18585241.489999995</v>
      </c>
    </row>
    <row r="53" spans="1:7" x14ac:dyDescent="0.25">
      <c r="A53" s="55" t="s">
        <v>72</v>
      </c>
      <c r="B53" s="45">
        <v>16373367.960000001</v>
      </c>
      <c r="C53" s="45">
        <v>10182374.419999998</v>
      </c>
      <c r="D53" s="45">
        <v>26555742.379999999</v>
      </c>
      <c r="E53" s="45">
        <v>9806172.379999999</v>
      </c>
      <c r="F53" s="45">
        <v>9806172.379999999</v>
      </c>
      <c r="G53" s="45">
        <f t="shared" si="10"/>
        <v>16749570</v>
      </c>
    </row>
    <row r="54" spans="1:7" x14ac:dyDescent="0.25">
      <c r="A54" s="55" t="s">
        <v>73</v>
      </c>
      <c r="B54" s="45">
        <v>26164626.109999999</v>
      </c>
      <c r="C54" s="45">
        <v>78870180.529999986</v>
      </c>
      <c r="D54" s="45">
        <v>105034806.64000002</v>
      </c>
      <c r="E54" s="45">
        <v>80177145.810000032</v>
      </c>
      <c r="F54" s="45">
        <v>80173772.610000044</v>
      </c>
      <c r="G54" s="45">
        <f t="shared" si="10"/>
        <v>24857660.829999983</v>
      </c>
    </row>
    <row r="55" spans="1:7" x14ac:dyDescent="0.25">
      <c r="A55" s="55" t="s">
        <v>74</v>
      </c>
      <c r="B55" s="45">
        <v>0</v>
      </c>
      <c r="C55" s="45">
        <v>1350000</v>
      </c>
      <c r="D55" s="45">
        <v>1350000</v>
      </c>
      <c r="E55" s="45">
        <v>920000</v>
      </c>
      <c r="F55" s="45">
        <v>0</v>
      </c>
      <c r="G55" s="45">
        <f t="shared" si="10"/>
        <v>430000</v>
      </c>
    </row>
    <row r="56" spans="1:7" x14ac:dyDescent="0.25">
      <c r="A56" s="55" t="s">
        <v>75</v>
      </c>
      <c r="B56" s="45">
        <v>0</v>
      </c>
      <c r="C56" s="45">
        <v>70000000</v>
      </c>
      <c r="D56" s="45">
        <v>70000000</v>
      </c>
      <c r="E56" s="45">
        <v>70000000</v>
      </c>
      <c r="F56" s="45">
        <v>70000000</v>
      </c>
      <c r="G56" s="45">
        <f t="shared" si="10"/>
        <v>0</v>
      </c>
    </row>
    <row r="57" spans="1:7" x14ac:dyDescent="0.25">
      <c r="A57" s="55" t="s">
        <v>76</v>
      </c>
      <c r="B57" s="45">
        <v>6974230.6699999999</v>
      </c>
      <c r="C57" s="45">
        <v>13172528.489999998</v>
      </c>
      <c r="D57" s="45">
        <v>20146759.16</v>
      </c>
      <c r="E57" s="45">
        <v>11517472.159999998</v>
      </c>
      <c r="F57" s="45">
        <v>11517472.159999998</v>
      </c>
      <c r="G57" s="45">
        <f t="shared" si="10"/>
        <v>8629287.0000000019</v>
      </c>
    </row>
    <row r="58" spans="1:7" x14ac:dyDescent="0.25">
      <c r="A58" s="54" t="s">
        <v>77</v>
      </c>
      <c r="B58" s="53">
        <f t="shared" ref="B58:G58" si="11">SUM(B59:B61)</f>
        <v>282987534.34000003</v>
      </c>
      <c r="C58" s="53">
        <f t="shared" si="11"/>
        <v>2743247966.9400005</v>
      </c>
      <c r="D58" s="53">
        <f t="shared" si="11"/>
        <v>3026235501.2800007</v>
      </c>
      <c r="E58" s="53">
        <f t="shared" si="11"/>
        <v>1842545527.7199998</v>
      </c>
      <c r="F58" s="53">
        <f t="shared" si="11"/>
        <v>1841284790.4999998</v>
      </c>
      <c r="G58" s="53">
        <f t="shared" si="11"/>
        <v>1183689973.5600007</v>
      </c>
    </row>
    <row r="59" spans="1:7" x14ac:dyDescent="0.25">
      <c r="A59" s="55" t="s">
        <v>78</v>
      </c>
      <c r="B59" s="45">
        <v>211144376.81</v>
      </c>
      <c r="C59" s="45">
        <v>1556634450.4000008</v>
      </c>
      <c r="D59" s="45">
        <v>1767778827.2100003</v>
      </c>
      <c r="E59" s="45">
        <v>1193354797.7099996</v>
      </c>
      <c r="F59" s="45">
        <v>1193354797.7099996</v>
      </c>
      <c r="G59" s="45">
        <f>D59-E59</f>
        <v>574424029.50000072</v>
      </c>
    </row>
    <row r="60" spans="1:7" x14ac:dyDescent="0.25">
      <c r="A60" s="55" t="s">
        <v>79</v>
      </c>
      <c r="B60" s="45">
        <v>71843157.530000001</v>
      </c>
      <c r="C60" s="45">
        <v>1186613516.54</v>
      </c>
      <c r="D60" s="45">
        <v>1258456674.0700002</v>
      </c>
      <c r="E60" s="45">
        <v>649190730.01000023</v>
      </c>
      <c r="F60" s="45">
        <v>647929992.7900002</v>
      </c>
      <c r="G60" s="45">
        <f t="shared" ref="G60:G61" si="12">D60-E60</f>
        <v>609265944.05999994</v>
      </c>
    </row>
    <row r="61" spans="1:7" x14ac:dyDescent="0.25">
      <c r="A61" s="55" t="s">
        <v>80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si="12"/>
        <v>0</v>
      </c>
    </row>
    <row r="62" spans="1:7" x14ac:dyDescent="0.25">
      <c r="A62" s="54" t="s">
        <v>81</v>
      </c>
      <c r="B62" s="53">
        <f t="shared" ref="B62:G62" si="13">SUM(B63:B67,B69:B70)</f>
        <v>215829597</v>
      </c>
      <c r="C62" s="53">
        <f t="shared" si="13"/>
        <v>-65054324.699999973</v>
      </c>
      <c r="D62" s="53">
        <f t="shared" si="13"/>
        <v>150775272.29999998</v>
      </c>
      <c r="E62" s="53">
        <f t="shared" si="13"/>
        <v>0</v>
      </c>
      <c r="F62" s="53">
        <f t="shared" si="13"/>
        <v>0</v>
      </c>
      <c r="G62" s="53">
        <f t="shared" si="13"/>
        <v>150775272.29999998</v>
      </c>
    </row>
    <row r="63" spans="1:7" x14ac:dyDescent="0.25">
      <c r="A63" s="55" t="s">
        <v>82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>D63-E63</f>
        <v>0</v>
      </c>
    </row>
    <row r="64" spans="1:7" x14ac:dyDescent="0.25">
      <c r="A64" s="55" t="s">
        <v>83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f t="shared" ref="G64:G70" si="14">D64-E64</f>
        <v>0</v>
      </c>
    </row>
    <row r="65" spans="1:7" x14ac:dyDescent="0.25">
      <c r="A65" s="55" t="s">
        <v>84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f t="shared" si="14"/>
        <v>0</v>
      </c>
    </row>
    <row r="66" spans="1:7" x14ac:dyDescent="0.25">
      <c r="A66" s="55" t="s">
        <v>85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f t="shared" si="14"/>
        <v>0</v>
      </c>
    </row>
    <row r="67" spans="1:7" x14ac:dyDescent="0.25">
      <c r="A67" s="55" t="s">
        <v>86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f t="shared" si="14"/>
        <v>0</v>
      </c>
    </row>
    <row r="68" spans="1:7" x14ac:dyDescent="0.25">
      <c r="A68" s="55" t="s">
        <v>87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 t="shared" si="14"/>
        <v>0</v>
      </c>
    </row>
    <row r="69" spans="1:7" x14ac:dyDescent="0.25">
      <c r="A69" s="55" t="s">
        <v>88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f t="shared" si="14"/>
        <v>0</v>
      </c>
    </row>
    <row r="70" spans="1:7" x14ac:dyDescent="0.25">
      <c r="A70" s="55" t="s">
        <v>89</v>
      </c>
      <c r="B70" s="45">
        <v>215829597</v>
      </c>
      <c r="C70" s="45">
        <v>-65054324.699999973</v>
      </c>
      <c r="D70" s="45">
        <v>150775272.29999998</v>
      </c>
      <c r="E70" s="45">
        <v>0</v>
      </c>
      <c r="F70" s="45">
        <v>0</v>
      </c>
      <c r="G70" s="45">
        <f t="shared" si="14"/>
        <v>150775272.29999998</v>
      </c>
    </row>
    <row r="71" spans="1:7" x14ac:dyDescent="0.25">
      <c r="A71" s="54" t="s">
        <v>90</v>
      </c>
      <c r="B71" s="53">
        <f t="shared" ref="B71:G71" si="15">SUM(B72:B74)</f>
        <v>0</v>
      </c>
      <c r="C71" s="53">
        <f t="shared" si="15"/>
        <v>0</v>
      </c>
      <c r="D71" s="53">
        <f t="shared" si="15"/>
        <v>0</v>
      </c>
      <c r="E71" s="53">
        <f t="shared" si="15"/>
        <v>0</v>
      </c>
      <c r="F71" s="53">
        <f t="shared" si="15"/>
        <v>0</v>
      </c>
      <c r="G71" s="53">
        <f t="shared" si="15"/>
        <v>0</v>
      </c>
    </row>
    <row r="72" spans="1:7" x14ac:dyDescent="0.25">
      <c r="A72" s="55" t="s">
        <v>91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f>D72-E72</f>
        <v>0</v>
      </c>
    </row>
    <row r="73" spans="1:7" x14ac:dyDescent="0.25">
      <c r="A73" s="55" t="s">
        <v>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ref="G73:G74" si="16">D73-E73</f>
        <v>0</v>
      </c>
    </row>
    <row r="74" spans="1:7" x14ac:dyDescent="0.25">
      <c r="A74" s="55" t="s">
        <v>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16"/>
        <v>0</v>
      </c>
    </row>
    <row r="75" spans="1:7" x14ac:dyDescent="0.25">
      <c r="A75" s="54" t="s">
        <v>94</v>
      </c>
      <c r="B75" s="53">
        <f t="shared" ref="B75:G75" si="17">SUM(B76:B82)</f>
        <v>0</v>
      </c>
      <c r="C75" s="53">
        <f t="shared" si="17"/>
        <v>249262.67</v>
      </c>
      <c r="D75" s="53">
        <f t="shared" si="17"/>
        <v>249262.67</v>
      </c>
      <c r="E75" s="53">
        <f t="shared" si="17"/>
        <v>0</v>
      </c>
      <c r="F75" s="53">
        <f t="shared" si="17"/>
        <v>0</v>
      </c>
      <c r="G75" s="53">
        <f t="shared" si="17"/>
        <v>249262.67</v>
      </c>
    </row>
    <row r="76" spans="1:7" x14ac:dyDescent="0.25">
      <c r="A76" s="55" t="s">
        <v>95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f>D76-E76</f>
        <v>0</v>
      </c>
    </row>
    <row r="77" spans="1:7" x14ac:dyDescent="0.25">
      <c r="A77" s="55" t="s">
        <v>96</v>
      </c>
      <c r="B77" s="45">
        <v>0</v>
      </c>
      <c r="C77" s="45">
        <v>249262.67</v>
      </c>
      <c r="D77" s="45">
        <v>249262.67</v>
      </c>
      <c r="E77" s="45">
        <v>0</v>
      </c>
      <c r="F77" s="45">
        <v>0</v>
      </c>
      <c r="G77" s="45">
        <f t="shared" ref="G77:G82" si="18">D77-E77</f>
        <v>249262.67</v>
      </c>
    </row>
    <row r="78" spans="1:7" x14ac:dyDescent="0.25">
      <c r="A78" s="55" t="s">
        <v>97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f t="shared" si="18"/>
        <v>0</v>
      </c>
    </row>
    <row r="79" spans="1:7" x14ac:dyDescent="0.25">
      <c r="A79" s="55" t="s">
        <v>98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f t="shared" si="18"/>
        <v>0</v>
      </c>
    </row>
    <row r="80" spans="1:7" x14ac:dyDescent="0.25">
      <c r="A80" s="55" t="s">
        <v>99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f t="shared" si="18"/>
        <v>0</v>
      </c>
    </row>
    <row r="81" spans="1:7" x14ac:dyDescent="0.25">
      <c r="A81" s="55" t="s">
        <v>100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18"/>
        <v>0</v>
      </c>
    </row>
    <row r="82" spans="1:7" x14ac:dyDescent="0.25">
      <c r="A82" s="55" t="s">
        <v>101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f t="shared" si="18"/>
        <v>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f t="shared" ref="B84:G84" si="19">SUM(B85,B93,B103,B113,B123,B133,B137,B146,B150)</f>
        <v>2228274427.2799997</v>
      </c>
      <c r="C84" s="53">
        <f t="shared" si="19"/>
        <v>302009749.87</v>
      </c>
      <c r="D84" s="53">
        <f t="shared" si="19"/>
        <v>2530284177.1500001</v>
      </c>
      <c r="E84" s="53">
        <f t="shared" si="19"/>
        <v>2183379801.5799999</v>
      </c>
      <c r="F84" s="53">
        <f t="shared" si="19"/>
        <v>2154367991.3800001</v>
      </c>
      <c r="G84" s="53">
        <f t="shared" si="19"/>
        <v>346904375.57000011</v>
      </c>
    </row>
    <row r="85" spans="1:7" x14ac:dyDescent="0.25">
      <c r="A85" s="54" t="s">
        <v>29</v>
      </c>
      <c r="B85" s="53">
        <f t="shared" ref="B85:G85" si="20">SUM(B86:B92)</f>
        <v>295990251.48000002</v>
      </c>
      <c r="C85" s="53">
        <f t="shared" si="20"/>
        <v>-11463000</v>
      </c>
      <c r="D85" s="53">
        <f t="shared" si="20"/>
        <v>284527251.47999996</v>
      </c>
      <c r="E85" s="53">
        <f t="shared" si="20"/>
        <v>284527251.47999996</v>
      </c>
      <c r="F85" s="53">
        <f t="shared" si="20"/>
        <v>257546808.80000004</v>
      </c>
      <c r="G85" s="53">
        <f t="shared" si="20"/>
        <v>0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f>D86-E86</f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ref="G87:G92" si="21">D87-E87</f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0</v>
      </c>
    </row>
    <row r="89" spans="1:7" x14ac:dyDescent="0.25">
      <c r="A89" s="55" t="s">
        <v>33</v>
      </c>
      <c r="B89" s="45">
        <v>295990251.48000002</v>
      </c>
      <c r="C89" s="45">
        <v>-11463000</v>
      </c>
      <c r="D89" s="45">
        <v>284527251.47999996</v>
      </c>
      <c r="E89" s="45">
        <v>284527251.47999996</v>
      </c>
      <c r="F89" s="45">
        <v>257546808.80000004</v>
      </c>
      <c r="G89" s="45">
        <f t="shared" si="21"/>
        <v>0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0</v>
      </c>
    </row>
    <row r="93" spans="1:7" x14ac:dyDescent="0.25">
      <c r="A93" s="54" t="s">
        <v>37</v>
      </c>
      <c r="B93" s="53">
        <f t="shared" ref="B93:G93" si="22">SUM(B94:B102)</f>
        <v>59455302.799999997</v>
      </c>
      <c r="C93" s="53">
        <f t="shared" si="22"/>
        <v>38720785.269999996</v>
      </c>
      <c r="D93" s="53">
        <f t="shared" si="22"/>
        <v>98176088.070000008</v>
      </c>
      <c r="E93" s="53">
        <f t="shared" si="22"/>
        <v>98176088.060000002</v>
      </c>
      <c r="F93" s="53">
        <f t="shared" si="22"/>
        <v>98176088.060000002</v>
      </c>
      <c r="G93" s="53">
        <f t="shared" si="22"/>
        <v>9.9999979138374329E-3</v>
      </c>
    </row>
    <row r="94" spans="1:7" x14ac:dyDescent="0.25">
      <c r="A94" s="55" t="s">
        <v>38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f>D94-E94</f>
        <v>0</v>
      </c>
    </row>
    <row r="95" spans="1:7" x14ac:dyDescent="0.25">
      <c r="A95" s="55" t="s">
        <v>39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f t="shared" ref="G95:G102" si="23">D95-E95</f>
        <v>0</v>
      </c>
    </row>
    <row r="96" spans="1:7" x14ac:dyDescent="0.25">
      <c r="A96" s="55" t="s">
        <v>40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3"/>
        <v>0</v>
      </c>
    </row>
    <row r="97" spans="1:7" x14ac:dyDescent="0.25">
      <c r="A97" s="55" t="s">
        <v>41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3"/>
        <v>0</v>
      </c>
    </row>
    <row r="98" spans="1:7" x14ac:dyDescent="0.25">
      <c r="A98" s="57" t="s">
        <v>42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3"/>
        <v>0</v>
      </c>
    </row>
    <row r="99" spans="1:7" x14ac:dyDescent="0.25">
      <c r="A99" s="55" t="s">
        <v>43</v>
      </c>
      <c r="B99" s="45">
        <v>0</v>
      </c>
      <c r="C99" s="45">
        <v>62480517.030000001</v>
      </c>
      <c r="D99" s="45">
        <v>62480517.030000001</v>
      </c>
      <c r="E99" s="45">
        <v>62480517.020000003</v>
      </c>
      <c r="F99" s="45">
        <v>62480517.020000003</v>
      </c>
      <c r="G99" s="45">
        <f t="shared" si="23"/>
        <v>9.9999979138374329E-3</v>
      </c>
    </row>
    <row r="100" spans="1:7" x14ac:dyDescent="0.25">
      <c r="A100" s="55" t="s">
        <v>44</v>
      </c>
      <c r="B100" s="45">
        <v>51533102.799999997</v>
      </c>
      <c r="C100" s="45">
        <v>-21952564.560000002</v>
      </c>
      <c r="D100" s="45">
        <v>29580538.240000002</v>
      </c>
      <c r="E100" s="45">
        <v>29580538.240000002</v>
      </c>
      <c r="F100" s="45">
        <v>29580538.240000002</v>
      </c>
      <c r="G100" s="45">
        <f t="shared" si="23"/>
        <v>0</v>
      </c>
    </row>
    <row r="101" spans="1:7" x14ac:dyDescent="0.25">
      <c r="A101" s="55" t="s">
        <v>45</v>
      </c>
      <c r="B101" s="45">
        <v>7922200</v>
      </c>
      <c r="C101" s="45">
        <v>-1807167.2</v>
      </c>
      <c r="D101" s="45">
        <v>6115032.7999999998</v>
      </c>
      <c r="E101" s="45">
        <v>6115032.7999999998</v>
      </c>
      <c r="F101" s="45">
        <v>6115032.7999999998</v>
      </c>
      <c r="G101" s="45">
        <f t="shared" si="23"/>
        <v>0</v>
      </c>
    </row>
    <row r="102" spans="1:7" x14ac:dyDescent="0.25">
      <c r="A102" s="55" t="s">
        <v>46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3"/>
        <v>0</v>
      </c>
    </row>
    <row r="103" spans="1:7" x14ac:dyDescent="0.25">
      <c r="A103" s="54" t="s">
        <v>47</v>
      </c>
      <c r="B103" s="53">
        <f t="shared" ref="B103:G103" si="24">SUM(B104:B112)</f>
        <v>231680209.99000001</v>
      </c>
      <c r="C103" s="53">
        <f t="shared" si="24"/>
        <v>83544576.50999999</v>
      </c>
      <c r="D103" s="53">
        <f t="shared" si="24"/>
        <v>315224786.50000006</v>
      </c>
      <c r="E103" s="53">
        <f t="shared" si="24"/>
        <v>312938060.84000003</v>
      </c>
      <c r="F103" s="53">
        <f t="shared" si="24"/>
        <v>312738826.39999998</v>
      </c>
      <c r="G103" s="53">
        <f t="shared" si="24"/>
        <v>2286725.6600000262</v>
      </c>
    </row>
    <row r="104" spans="1:7" x14ac:dyDescent="0.25">
      <c r="A104" s="55" t="s">
        <v>48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>D104-E104</f>
        <v>0</v>
      </c>
    </row>
    <row r="105" spans="1:7" x14ac:dyDescent="0.25">
      <c r="A105" s="55" t="s">
        <v>49</v>
      </c>
      <c r="B105" s="45">
        <v>4000000</v>
      </c>
      <c r="C105" s="45">
        <v>-4000000</v>
      </c>
      <c r="D105" s="45">
        <v>0</v>
      </c>
      <c r="E105" s="45">
        <v>0</v>
      </c>
      <c r="F105" s="45">
        <v>0</v>
      </c>
      <c r="G105" s="45">
        <f t="shared" ref="G105:G112" si="25">D105-E105</f>
        <v>0</v>
      </c>
    </row>
    <row r="106" spans="1:7" x14ac:dyDescent="0.25">
      <c r="A106" s="55" t="s">
        <v>50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5"/>
        <v>0</v>
      </c>
    </row>
    <row r="107" spans="1:7" x14ac:dyDescent="0.25">
      <c r="A107" s="55" t="s">
        <v>51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5"/>
        <v>0</v>
      </c>
    </row>
    <row r="108" spans="1:7" x14ac:dyDescent="0.25">
      <c r="A108" s="55" t="s">
        <v>52</v>
      </c>
      <c r="B108" s="45">
        <v>227153473.99000001</v>
      </c>
      <c r="C108" s="45">
        <v>87558856.50999999</v>
      </c>
      <c r="D108" s="45">
        <v>314712330.50000006</v>
      </c>
      <c r="E108" s="45">
        <v>312425604.84000003</v>
      </c>
      <c r="F108" s="45">
        <v>312226370.39999998</v>
      </c>
      <c r="G108" s="45">
        <f t="shared" si="25"/>
        <v>2286725.6600000262</v>
      </c>
    </row>
    <row r="109" spans="1:7" x14ac:dyDescent="0.25">
      <c r="A109" s="55" t="s">
        <v>53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5"/>
        <v>0</v>
      </c>
    </row>
    <row r="110" spans="1:7" x14ac:dyDescent="0.25">
      <c r="A110" s="55" t="s">
        <v>54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f t="shared" si="25"/>
        <v>0</v>
      </c>
    </row>
    <row r="111" spans="1:7" x14ac:dyDescent="0.25">
      <c r="A111" s="55" t="s">
        <v>55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f t="shared" si="25"/>
        <v>0</v>
      </c>
    </row>
    <row r="112" spans="1:7" x14ac:dyDescent="0.25">
      <c r="A112" s="55" t="s">
        <v>56</v>
      </c>
      <c r="B112" s="45">
        <v>526736</v>
      </c>
      <c r="C112" s="45">
        <v>-14280</v>
      </c>
      <c r="D112" s="45">
        <v>512456</v>
      </c>
      <c r="E112" s="45">
        <v>512456</v>
      </c>
      <c r="F112" s="45">
        <v>512456</v>
      </c>
      <c r="G112" s="45">
        <f t="shared" si="25"/>
        <v>0</v>
      </c>
    </row>
    <row r="113" spans="1:7" x14ac:dyDescent="0.25">
      <c r="A113" s="54" t="s">
        <v>57</v>
      </c>
      <c r="B113" s="53">
        <f t="shared" ref="B113:G113" si="26">SUM(B114:B122)</f>
        <v>429662994.19</v>
      </c>
      <c r="C113" s="53">
        <f t="shared" si="26"/>
        <v>124317597.92999999</v>
      </c>
      <c r="D113" s="53">
        <f t="shared" si="26"/>
        <v>553980592.12000012</v>
      </c>
      <c r="E113" s="53">
        <f t="shared" si="26"/>
        <v>523305349.71000004</v>
      </c>
      <c r="F113" s="53">
        <f t="shared" si="26"/>
        <v>523305349.71000004</v>
      </c>
      <c r="G113" s="53">
        <f t="shared" si="26"/>
        <v>30675242.410000086</v>
      </c>
    </row>
    <row r="114" spans="1:7" x14ac:dyDescent="0.25">
      <c r="A114" s="55" t="s">
        <v>58</v>
      </c>
      <c r="B114" s="45">
        <v>23408376.329999998</v>
      </c>
      <c r="C114" s="45">
        <v>-23408376.329999998</v>
      </c>
      <c r="D114" s="45">
        <v>0</v>
      </c>
      <c r="E114" s="45">
        <v>0</v>
      </c>
      <c r="F114" s="45">
        <v>0</v>
      </c>
      <c r="G114" s="45">
        <f>D114-E114</f>
        <v>0</v>
      </c>
    </row>
    <row r="115" spans="1:7" x14ac:dyDescent="0.25">
      <c r="A115" s="55" t="s">
        <v>59</v>
      </c>
      <c r="B115" s="45">
        <v>406254617.86000001</v>
      </c>
      <c r="C115" s="45">
        <v>145312304.66</v>
      </c>
      <c r="D115" s="45">
        <v>551566922.5200001</v>
      </c>
      <c r="E115" s="45">
        <v>521695560.11000001</v>
      </c>
      <c r="F115" s="45">
        <v>521695560.11000001</v>
      </c>
      <c r="G115" s="45">
        <f t="shared" ref="G115:G122" si="27">D115-E115</f>
        <v>29871362.410000086</v>
      </c>
    </row>
    <row r="116" spans="1:7" x14ac:dyDescent="0.25">
      <c r="A116" s="55" t="s">
        <v>60</v>
      </c>
      <c r="B116" s="45">
        <v>0</v>
      </c>
      <c r="C116" s="45">
        <v>0</v>
      </c>
      <c r="D116" s="45">
        <v>0</v>
      </c>
      <c r="E116" s="45">
        <v>0</v>
      </c>
      <c r="F116" s="45">
        <v>0</v>
      </c>
      <c r="G116" s="45">
        <f t="shared" si="27"/>
        <v>0</v>
      </c>
    </row>
    <row r="117" spans="1:7" x14ac:dyDescent="0.25">
      <c r="A117" s="55" t="s">
        <v>61</v>
      </c>
      <c r="B117" s="45">
        <v>0</v>
      </c>
      <c r="C117" s="45">
        <v>2413669.5999999996</v>
      </c>
      <c r="D117" s="45">
        <v>2413669.5999999996</v>
      </c>
      <c r="E117" s="45">
        <v>1609789.5999999999</v>
      </c>
      <c r="F117" s="45">
        <v>1609789.5999999999</v>
      </c>
      <c r="G117" s="45">
        <f t="shared" si="27"/>
        <v>803879.99999999977</v>
      </c>
    </row>
    <row r="118" spans="1:7" x14ac:dyDescent="0.25">
      <c r="A118" s="55" t="s">
        <v>62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7"/>
        <v>0</v>
      </c>
    </row>
    <row r="119" spans="1:7" x14ac:dyDescent="0.25">
      <c r="A119" s="55" t="s">
        <v>63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7"/>
        <v>0</v>
      </c>
    </row>
    <row r="120" spans="1:7" x14ac:dyDescent="0.25">
      <c r="A120" s="55" t="s">
        <v>64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f t="shared" si="27"/>
        <v>0</v>
      </c>
    </row>
    <row r="121" spans="1:7" x14ac:dyDescent="0.25">
      <c r="A121" s="55" t="s">
        <v>65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7"/>
        <v>0</v>
      </c>
    </row>
    <row r="122" spans="1:7" x14ac:dyDescent="0.25">
      <c r="A122" s="55" t="s">
        <v>66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7"/>
        <v>0</v>
      </c>
    </row>
    <row r="123" spans="1:7" x14ac:dyDescent="0.25">
      <c r="A123" s="54" t="s">
        <v>67</v>
      </c>
      <c r="B123" s="53">
        <f t="shared" ref="B123:G123" si="28">SUM(B124:B132)</f>
        <v>179792194.56999999</v>
      </c>
      <c r="C123" s="53">
        <f t="shared" si="28"/>
        <v>14310289.229999999</v>
      </c>
      <c r="D123" s="53">
        <f t="shared" si="28"/>
        <v>194102483.79999998</v>
      </c>
      <c r="E123" s="53">
        <f t="shared" si="28"/>
        <v>178699377.41999999</v>
      </c>
      <c r="F123" s="53">
        <f t="shared" si="28"/>
        <v>178699377.41999999</v>
      </c>
      <c r="G123" s="53">
        <f t="shared" si="28"/>
        <v>15403106.379999975</v>
      </c>
    </row>
    <row r="124" spans="1:7" x14ac:dyDescent="0.25">
      <c r="A124" s="55" t="s">
        <v>68</v>
      </c>
      <c r="B124" s="45">
        <v>5958070.5599999996</v>
      </c>
      <c r="C124" s="45">
        <v>-3855981.32</v>
      </c>
      <c r="D124" s="45">
        <v>2102089.2400000002</v>
      </c>
      <c r="E124" s="45">
        <v>1952089.23</v>
      </c>
      <c r="F124" s="45">
        <v>1952089.23</v>
      </c>
      <c r="G124" s="45">
        <f>D124-E124</f>
        <v>150000.01000000024</v>
      </c>
    </row>
    <row r="125" spans="1:7" x14ac:dyDescent="0.25">
      <c r="A125" s="55" t="s">
        <v>69</v>
      </c>
      <c r="B125" s="45">
        <v>8556000</v>
      </c>
      <c r="C125" s="45">
        <v>2821106</v>
      </c>
      <c r="D125" s="45">
        <v>11377106</v>
      </c>
      <c r="E125" s="45">
        <v>0</v>
      </c>
      <c r="F125" s="45">
        <v>0</v>
      </c>
      <c r="G125" s="45">
        <f t="shared" ref="G125:G132" si="29">D125-E125</f>
        <v>11377106</v>
      </c>
    </row>
    <row r="126" spans="1:7" x14ac:dyDescent="0.25">
      <c r="A126" s="55" t="s">
        <v>70</v>
      </c>
      <c r="B126" s="45">
        <v>2474110</v>
      </c>
      <c r="C126" s="45">
        <v>-2474110</v>
      </c>
      <c r="D126" s="45">
        <v>0</v>
      </c>
      <c r="E126" s="45">
        <v>0</v>
      </c>
      <c r="F126" s="45">
        <v>0</v>
      </c>
      <c r="G126" s="45">
        <f t="shared" si="29"/>
        <v>0</v>
      </c>
    </row>
    <row r="127" spans="1:7" x14ac:dyDescent="0.25">
      <c r="A127" s="55" t="s">
        <v>71</v>
      </c>
      <c r="B127" s="45">
        <v>139144014.00999999</v>
      </c>
      <c r="C127" s="45">
        <v>27510406.189999998</v>
      </c>
      <c r="D127" s="45">
        <v>166654420.19999999</v>
      </c>
      <c r="E127" s="45">
        <v>162778419.83000001</v>
      </c>
      <c r="F127" s="45">
        <v>162778419.83000001</v>
      </c>
      <c r="G127" s="45">
        <f t="shared" si="29"/>
        <v>3876000.369999975</v>
      </c>
    </row>
    <row r="128" spans="1:7" x14ac:dyDescent="0.25">
      <c r="A128" s="55" t="s">
        <v>72</v>
      </c>
      <c r="B128" s="45">
        <v>3810000</v>
      </c>
      <c r="C128" s="45">
        <v>-3076172.4</v>
      </c>
      <c r="D128" s="45">
        <v>733827.6</v>
      </c>
      <c r="E128" s="45">
        <v>733827.6</v>
      </c>
      <c r="F128" s="45">
        <v>733827.6</v>
      </c>
      <c r="G128" s="45">
        <f t="shared" si="29"/>
        <v>0</v>
      </c>
    </row>
    <row r="129" spans="1:7" x14ac:dyDescent="0.25">
      <c r="A129" s="55" t="s">
        <v>73</v>
      </c>
      <c r="B129" s="45">
        <v>16000000</v>
      </c>
      <c r="C129" s="45">
        <v>-2912285.02</v>
      </c>
      <c r="D129" s="45">
        <v>13087714.98</v>
      </c>
      <c r="E129" s="45">
        <v>13087714.98</v>
      </c>
      <c r="F129" s="45">
        <v>13087714.98</v>
      </c>
      <c r="G129" s="45">
        <f t="shared" si="29"/>
        <v>0</v>
      </c>
    </row>
    <row r="130" spans="1:7" x14ac:dyDescent="0.25">
      <c r="A130" s="55" t="s">
        <v>74</v>
      </c>
      <c r="B130" s="45">
        <v>1350000</v>
      </c>
      <c r="C130" s="45">
        <v>-1350000</v>
      </c>
      <c r="D130" s="45">
        <v>0</v>
      </c>
      <c r="E130" s="45">
        <v>0</v>
      </c>
      <c r="F130" s="45">
        <v>0</v>
      </c>
      <c r="G130" s="45">
        <f t="shared" si="29"/>
        <v>0</v>
      </c>
    </row>
    <row r="131" spans="1:7" x14ac:dyDescent="0.25">
      <c r="A131" s="55" t="s">
        <v>75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si="29"/>
        <v>0</v>
      </c>
    </row>
    <row r="132" spans="1:7" x14ac:dyDescent="0.25">
      <c r="A132" s="55" t="s">
        <v>76</v>
      </c>
      <c r="B132" s="45">
        <v>2500000</v>
      </c>
      <c r="C132" s="45">
        <v>-2352674.2200000002</v>
      </c>
      <c r="D132" s="45">
        <v>147325.78</v>
      </c>
      <c r="E132" s="45">
        <v>147325.78</v>
      </c>
      <c r="F132" s="45">
        <v>147325.78</v>
      </c>
      <c r="G132" s="45">
        <f t="shared" si="29"/>
        <v>0</v>
      </c>
    </row>
    <row r="133" spans="1:7" x14ac:dyDescent="0.25">
      <c r="A133" s="54" t="s">
        <v>77</v>
      </c>
      <c r="B133" s="53">
        <f t="shared" ref="B133:G133" si="30">SUM(B134:B136)</f>
        <v>463677431.61000001</v>
      </c>
      <c r="C133" s="53">
        <f t="shared" si="30"/>
        <v>315505164.93000001</v>
      </c>
      <c r="D133" s="53">
        <f t="shared" si="30"/>
        <v>779182596.53999996</v>
      </c>
      <c r="E133" s="53">
        <f t="shared" si="30"/>
        <v>481143295.42999995</v>
      </c>
      <c r="F133" s="53">
        <f t="shared" si="30"/>
        <v>479311162.35000002</v>
      </c>
      <c r="G133" s="53">
        <f t="shared" si="30"/>
        <v>298039301.11000001</v>
      </c>
    </row>
    <row r="134" spans="1:7" x14ac:dyDescent="0.25">
      <c r="A134" s="55" t="s">
        <v>78</v>
      </c>
      <c r="B134" s="45">
        <v>307292874.80000001</v>
      </c>
      <c r="C134" s="45">
        <v>179791108.76999998</v>
      </c>
      <c r="D134" s="45">
        <v>487083983.57000005</v>
      </c>
      <c r="E134" s="45">
        <v>339285334.03999996</v>
      </c>
      <c r="F134" s="45">
        <v>337453200.96000004</v>
      </c>
      <c r="G134" s="45">
        <f>D134-E134</f>
        <v>147798649.53000009</v>
      </c>
    </row>
    <row r="135" spans="1:7" x14ac:dyDescent="0.25">
      <c r="A135" s="55" t="s">
        <v>79</v>
      </c>
      <c r="B135" s="45">
        <v>156384556.81</v>
      </c>
      <c r="C135" s="45">
        <v>135714056.16000003</v>
      </c>
      <c r="D135" s="45">
        <v>292098612.96999997</v>
      </c>
      <c r="E135" s="45">
        <v>141857961.39000002</v>
      </c>
      <c r="F135" s="45">
        <v>141857961.39000002</v>
      </c>
      <c r="G135" s="45">
        <f t="shared" ref="G135:G136" si="31">D135-E135</f>
        <v>150240651.57999995</v>
      </c>
    </row>
    <row r="136" spans="1:7" x14ac:dyDescent="0.25">
      <c r="A136" s="55" t="s">
        <v>80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31"/>
        <v>0</v>
      </c>
    </row>
    <row r="137" spans="1:7" x14ac:dyDescent="0.25">
      <c r="A137" s="54" t="s">
        <v>81</v>
      </c>
      <c r="B137" s="53">
        <f t="shared" ref="B137:G137" si="32">SUM(B138:B142,B144:B145)</f>
        <v>270056151.63999999</v>
      </c>
      <c r="C137" s="53">
        <f t="shared" si="32"/>
        <v>-269556151.63999999</v>
      </c>
      <c r="D137" s="53">
        <f t="shared" si="32"/>
        <v>500000</v>
      </c>
      <c r="E137" s="53">
        <f t="shared" si="32"/>
        <v>0</v>
      </c>
      <c r="F137" s="53">
        <f t="shared" si="32"/>
        <v>0</v>
      </c>
      <c r="G137" s="53">
        <f t="shared" si="32"/>
        <v>500000</v>
      </c>
    </row>
    <row r="138" spans="1:7" x14ac:dyDescent="0.25">
      <c r="A138" s="55" t="s">
        <v>82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>D138-E138</f>
        <v>0</v>
      </c>
    </row>
    <row r="139" spans="1:7" x14ac:dyDescent="0.25">
      <c r="A139" s="55" t="s">
        <v>83</v>
      </c>
      <c r="B139" s="45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f t="shared" ref="G139:G145" si="33">D139-E139</f>
        <v>0</v>
      </c>
    </row>
    <row r="140" spans="1:7" x14ac:dyDescent="0.25">
      <c r="A140" s="55" t="s">
        <v>84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3"/>
        <v>0</v>
      </c>
    </row>
    <row r="141" spans="1:7" x14ac:dyDescent="0.25">
      <c r="A141" s="55" t="s">
        <v>85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33"/>
        <v>0</v>
      </c>
    </row>
    <row r="142" spans="1:7" x14ac:dyDescent="0.25">
      <c r="A142" s="55" t="s">
        <v>86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si="33"/>
        <v>0</v>
      </c>
    </row>
    <row r="143" spans="1:7" x14ac:dyDescent="0.25">
      <c r="A143" s="55" t="s">
        <v>87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si="33"/>
        <v>0</v>
      </c>
    </row>
    <row r="144" spans="1:7" x14ac:dyDescent="0.25">
      <c r="A144" s="55" t="s">
        <v>88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3"/>
        <v>0</v>
      </c>
    </row>
    <row r="145" spans="1:7" x14ac:dyDescent="0.25">
      <c r="A145" s="55" t="s">
        <v>89</v>
      </c>
      <c r="B145" s="45">
        <v>270056151.63999999</v>
      </c>
      <c r="C145" s="45">
        <v>-269556151.63999999</v>
      </c>
      <c r="D145" s="45">
        <v>500000</v>
      </c>
      <c r="E145" s="45">
        <v>0</v>
      </c>
      <c r="F145" s="45">
        <v>0</v>
      </c>
      <c r="G145" s="45">
        <f t="shared" si="33"/>
        <v>500000</v>
      </c>
    </row>
    <row r="146" spans="1:7" x14ac:dyDescent="0.25">
      <c r="A146" s="54" t="s">
        <v>90</v>
      </c>
      <c r="B146" s="53">
        <f t="shared" ref="B146:G146" si="34">SUM(B147:B149)</f>
        <v>0</v>
      </c>
      <c r="C146" s="53">
        <f t="shared" si="34"/>
        <v>0</v>
      </c>
      <c r="D146" s="53">
        <f t="shared" si="34"/>
        <v>0</v>
      </c>
      <c r="E146" s="53">
        <f t="shared" si="34"/>
        <v>0</v>
      </c>
      <c r="F146" s="53">
        <f t="shared" si="34"/>
        <v>0</v>
      </c>
      <c r="G146" s="53">
        <f t="shared" si="34"/>
        <v>0</v>
      </c>
    </row>
    <row r="147" spans="1:7" x14ac:dyDescent="0.25">
      <c r="A147" s="55" t="s">
        <v>91</v>
      </c>
      <c r="B147" s="45">
        <v>0</v>
      </c>
      <c r="C147" s="45">
        <v>0</v>
      </c>
      <c r="D147" s="45">
        <v>0</v>
      </c>
      <c r="E147" s="45">
        <v>0</v>
      </c>
      <c r="F147" s="45">
        <v>0</v>
      </c>
      <c r="G147" s="45">
        <f>D147-E147</f>
        <v>0</v>
      </c>
    </row>
    <row r="148" spans="1:7" x14ac:dyDescent="0.25">
      <c r="A148" s="55" t="s">
        <v>92</v>
      </c>
      <c r="B148" s="45">
        <v>0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G149" si="35">D148-E148</f>
        <v>0</v>
      </c>
    </row>
    <row r="149" spans="1:7" x14ac:dyDescent="0.25">
      <c r="A149" s="55" t="s">
        <v>93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35"/>
        <v>0</v>
      </c>
    </row>
    <row r="150" spans="1:7" x14ac:dyDescent="0.25">
      <c r="A150" s="54" t="s">
        <v>94</v>
      </c>
      <c r="B150" s="53">
        <f t="shared" ref="B150:G150" si="36">SUM(B151:B157)</f>
        <v>297959891</v>
      </c>
      <c r="C150" s="53">
        <f t="shared" si="36"/>
        <v>6630487.6400000006</v>
      </c>
      <c r="D150" s="53">
        <f t="shared" si="36"/>
        <v>304590378.63999999</v>
      </c>
      <c r="E150" s="53">
        <f t="shared" si="36"/>
        <v>304590378.63999999</v>
      </c>
      <c r="F150" s="53">
        <f t="shared" si="36"/>
        <v>304590378.63999999</v>
      </c>
      <c r="G150" s="53">
        <f t="shared" si="36"/>
        <v>0</v>
      </c>
    </row>
    <row r="151" spans="1:7" x14ac:dyDescent="0.25">
      <c r="A151" s="55" t="s">
        <v>95</v>
      </c>
      <c r="B151" s="45">
        <v>139621380.77000001</v>
      </c>
      <c r="C151" s="45">
        <v>-4001744.93</v>
      </c>
      <c r="D151" s="45">
        <v>135619635.84</v>
      </c>
      <c r="E151" s="45">
        <v>135619635.84</v>
      </c>
      <c r="F151" s="45">
        <v>135619635.84</v>
      </c>
      <c r="G151" s="45">
        <f>D151-E151</f>
        <v>0</v>
      </c>
    </row>
    <row r="152" spans="1:7" x14ac:dyDescent="0.25">
      <c r="A152" s="55" t="s">
        <v>96</v>
      </c>
      <c r="B152" s="45">
        <v>156188510.22999999</v>
      </c>
      <c r="C152" s="45">
        <v>12351663.17</v>
      </c>
      <c r="D152" s="45">
        <v>168540173.40000001</v>
      </c>
      <c r="E152" s="45">
        <v>168540173.40000001</v>
      </c>
      <c r="F152" s="45">
        <v>168540173.40000001</v>
      </c>
      <c r="G152" s="45">
        <f t="shared" ref="G152:G157" si="37">D152-E152</f>
        <v>0</v>
      </c>
    </row>
    <row r="153" spans="1:7" x14ac:dyDescent="0.25">
      <c r="A153" s="55" t="s">
        <v>97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37"/>
        <v>0</v>
      </c>
    </row>
    <row r="154" spans="1:7" x14ac:dyDescent="0.25">
      <c r="A154" s="57" t="s">
        <v>98</v>
      </c>
      <c r="B154" s="45">
        <v>150000</v>
      </c>
      <c r="C154" s="45">
        <v>-42464.6</v>
      </c>
      <c r="D154" s="45">
        <v>107535.4</v>
      </c>
      <c r="E154" s="45">
        <v>107535.4</v>
      </c>
      <c r="F154" s="45">
        <v>107535.4</v>
      </c>
      <c r="G154" s="45">
        <f t="shared" si="37"/>
        <v>0</v>
      </c>
    </row>
    <row r="155" spans="1:7" x14ac:dyDescent="0.25">
      <c r="A155" s="55" t="s">
        <v>99</v>
      </c>
      <c r="B155" s="45">
        <v>2000000</v>
      </c>
      <c r="C155" s="45">
        <v>-1676966</v>
      </c>
      <c r="D155" s="45">
        <v>323034</v>
      </c>
      <c r="E155" s="45">
        <v>323034</v>
      </c>
      <c r="F155" s="45">
        <v>323034</v>
      </c>
      <c r="G155" s="45">
        <f t="shared" si="37"/>
        <v>0</v>
      </c>
    </row>
    <row r="156" spans="1:7" x14ac:dyDescent="0.25">
      <c r="A156" s="55" t="s">
        <v>100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37"/>
        <v>0</v>
      </c>
    </row>
    <row r="157" spans="1:7" x14ac:dyDescent="0.25">
      <c r="A157" s="55" t="s">
        <v>101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37"/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f t="shared" ref="B159:G159" si="38">B9+B84</f>
        <v>8670169298.039999</v>
      </c>
      <c r="C159" s="60">
        <f t="shared" si="38"/>
        <v>3735617305.3400011</v>
      </c>
      <c r="D159" s="60">
        <f t="shared" si="38"/>
        <v>12405786603.379999</v>
      </c>
      <c r="E159" s="60">
        <f t="shared" si="38"/>
        <v>10035576626.6</v>
      </c>
      <c r="F159" s="60">
        <f t="shared" si="38"/>
        <v>9961424498.5800018</v>
      </c>
      <c r="G159" s="60">
        <f t="shared" si="38"/>
        <v>2370209976.7800002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44:G46 B38:F38 G49:G57 B48:F48 G61 B58:F58 G63:G69 B62:F62 B71:F75 B93:C93 E93:F93 G17 G11:G16 G39:G43 G47 G59:G60 G70 B113:F113 B123:F123 B133:F133 B137:F144 B146:F150 B158:F159 B103:C103 E103:F103 B83:F85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6"/>
  <sheetViews>
    <sheetView showGridLines="0" zoomScale="75" zoomScaleNormal="75" workbookViewId="0">
      <selection activeCell="C3" sqref="C3"/>
    </sheetView>
  </sheetViews>
  <sheetFormatPr baseColWidth="10" defaultColWidth="11" defaultRowHeight="15" x14ac:dyDescent="0.25"/>
  <cols>
    <col min="1" max="1" width="75.28515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93" t="s">
        <v>104</v>
      </c>
      <c r="B1" s="99"/>
      <c r="C1" s="99"/>
      <c r="D1" s="99"/>
      <c r="E1" s="99"/>
      <c r="F1" s="99"/>
      <c r="G1" s="100"/>
    </row>
    <row r="2" spans="1:7" ht="15" customHeight="1" x14ac:dyDescent="0.25">
      <c r="A2" s="61" t="s">
        <v>274</v>
      </c>
      <c r="B2" s="62"/>
      <c r="C2" s="62"/>
      <c r="D2" s="62"/>
      <c r="E2" s="62"/>
      <c r="F2" s="62"/>
      <c r="G2" s="63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64" t="s">
        <v>355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96" t="s">
        <v>1</v>
      </c>
      <c r="B7" s="98" t="s">
        <v>22</v>
      </c>
      <c r="C7" s="98"/>
      <c r="D7" s="98"/>
      <c r="E7" s="98"/>
      <c r="F7" s="98"/>
      <c r="G7" s="92" t="s">
        <v>23</v>
      </c>
    </row>
    <row r="8" spans="1:7" ht="30" x14ac:dyDescent="0.25">
      <c r="A8" s="97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91"/>
    </row>
    <row r="9" spans="1:7" ht="15.75" customHeight="1" x14ac:dyDescent="0.25">
      <c r="A9" s="7" t="s">
        <v>106</v>
      </c>
      <c r="B9" s="11">
        <f>SUM(B10:B88)</f>
        <v>6441894870.7600002</v>
      </c>
      <c r="C9" s="11">
        <f t="shared" ref="C9:G9" si="0">SUM(C10:C88)</f>
        <v>3433607555.4700012</v>
      </c>
      <c r="D9" s="11">
        <f t="shared" si="0"/>
        <v>9875502426.2299957</v>
      </c>
      <c r="E9" s="11">
        <f t="shared" si="0"/>
        <v>7852196825.0199957</v>
      </c>
      <c r="F9" s="11">
        <f t="shared" si="0"/>
        <v>7807056507.1999969</v>
      </c>
      <c r="G9" s="11">
        <f t="shared" si="0"/>
        <v>2023305601.2099977</v>
      </c>
    </row>
    <row r="10" spans="1:7" x14ac:dyDescent="0.25">
      <c r="A10" s="33" t="s">
        <v>275</v>
      </c>
      <c r="B10" s="45">
        <v>3180611.52</v>
      </c>
      <c r="C10" s="45">
        <v>0</v>
      </c>
      <c r="D10" s="45">
        <v>3180611.52</v>
      </c>
      <c r="E10" s="45">
        <v>2376638.67</v>
      </c>
      <c r="F10" s="45">
        <v>2347532.2599999998</v>
      </c>
      <c r="G10" s="45">
        <f>D10-E10</f>
        <v>803972.85000000009</v>
      </c>
    </row>
    <row r="11" spans="1:7" x14ac:dyDescent="0.25">
      <c r="A11" s="33" t="s">
        <v>276</v>
      </c>
      <c r="B11" s="45">
        <v>4883062.4400000004</v>
      </c>
      <c r="C11" s="45">
        <v>27705.190000000002</v>
      </c>
      <c r="D11" s="45">
        <v>4910767.63</v>
      </c>
      <c r="E11" s="45">
        <v>4585139.32</v>
      </c>
      <c r="F11" s="45">
        <v>4585139.32</v>
      </c>
      <c r="G11" s="45">
        <f t="shared" ref="G11:G77" si="1">D11-E11</f>
        <v>325628.30999999959</v>
      </c>
    </row>
    <row r="12" spans="1:7" x14ac:dyDescent="0.25">
      <c r="A12" s="33" t="s">
        <v>277</v>
      </c>
      <c r="B12" s="45">
        <v>23536262.160000008</v>
      </c>
      <c r="C12" s="45">
        <v>344509.98</v>
      </c>
      <c r="D12" s="45">
        <v>23880772.140000008</v>
      </c>
      <c r="E12" s="45">
        <v>22546586.579999991</v>
      </c>
      <c r="F12" s="45">
        <v>22546586.579999991</v>
      </c>
      <c r="G12" s="45">
        <f t="shared" si="1"/>
        <v>1334185.5600000173</v>
      </c>
    </row>
    <row r="13" spans="1:7" x14ac:dyDescent="0.25">
      <c r="A13" s="33" t="s">
        <v>278</v>
      </c>
      <c r="B13" s="45">
        <v>3751155.36</v>
      </c>
      <c r="C13" s="45">
        <v>312600</v>
      </c>
      <c r="D13" s="45">
        <v>4063755.36</v>
      </c>
      <c r="E13" s="45">
        <v>3888481.88</v>
      </c>
      <c r="F13" s="45">
        <v>3888481.88</v>
      </c>
      <c r="G13" s="45">
        <f t="shared" si="1"/>
        <v>175273.47999999998</v>
      </c>
    </row>
    <row r="14" spans="1:7" x14ac:dyDescent="0.25">
      <c r="A14" s="33" t="s">
        <v>279</v>
      </c>
      <c r="B14" s="45">
        <v>226601380.56</v>
      </c>
      <c r="C14" s="45">
        <v>-199644401.03999999</v>
      </c>
      <c r="D14" s="45">
        <v>26956979.519999988</v>
      </c>
      <c r="E14" s="45">
        <v>24167457.259999994</v>
      </c>
      <c r="F14" s="45">
        <v>23786609.610000003</v>
      </c>
      <c r="G14" s="45">
        <f t="shared" si="1"/>
        <v>2789522.2599999942</v>
      </c>
    </row>
    <row r="15" spans="1:7" x14ac:dyDescent="0.25">
      <c r="A15" s="33" t="s">
        <v>280</v>
      </c>
      <c r="B15" s="45">
        <v>20687914.669999998</v>
      </c>
      <c r="C15" s="45">
        <v>-1047353.1100000003</v>
      </c>
      <c r="D15" s="45">
        <v>19640561.559999991</v>
      </c>
      <c r="E15" s="45">
        <v>18129326.490000002</v>
      </c>
      <c r="F15" s="45">
        <v>17871810.290000003</v>
      </c>
      <c r="G15" s="45">
        <f t="shared" si="1"/>
        <v>1511235.0699999891</v>
      </c>
    </row>
    <row r="16" spans="1:7" x14ac:dyDescent="0.25">
      <c r="A16" s="33" t="s">
        <v>281</v>
      </c>
      <c r="B16" s="45">
        <v>15609322.189999999</v>
      </c>
      <c r="C16" s="45">
        <v>392708.54000000015</v>
      </c>
      <c r="D16" s="45">
        <v>16002030.73</v>
      </c>
      <c r="E16" s="45">
        <v>14738989.370000001</v>
      </c>
      <c r="F16" s="45">
        <v>14624022.26</v>
      </c>
      <c r="G16" s="45">
        <f t="shared" si="1"/>
        <v>1263041.3599999994</v>
      </c>
    </row>
    <row r="17" spans="1:7" x14ac:dyDescent="0.25">
      <c r="A17" s="33" t="s">
        <v>282</v>
      </c>
      <c r="B17" s="45">
        <v>55709508.68</v>
      </c>
      <c r="C17" s="45">
        <v>7696120.29</v>
      </c>
      <c r="D17" s="45">
        <v>63405628.969999999</v>
      </c>
      <c r="E17" s="45">
        <v>57211291.280000001</v>
      </c>
      <c r="F17" s="45">
        <v>57014487.630000003</v>
      </c>
      <c r="G17" s="45">
        <f t="shared" si="1"/>
        <v>6194337.6899999976</v>
      </c>
    </row>
    <row r="18" spans="1:7" x14ac:dyDescent="0.25">
      <c r="A18" s="33" t="s">
        <v>283</v>
      </c>
      <c r="B18" s="45">
        <v>24155440.919999998</v>
      </c>
      <c r="C18" s="45">
        <v>2587497.0199999996</v>
      </c>
      <c r="D18" s="45">
        <v>26742937.940000009</v>
      </c>
      <c r="E18" s="45">
        <v>25075134.159999996</v>
      </c>
      <c r="F18" s="45">
        <v>24767646.749999996</v>
      </c>
      <c r="G18" s="45">
        <f t="shared" si="1"/>
        <v>1667803.7800000124</v>
      </c>
    </row>
    <row r="19" spans="1:7" x14ac:dyDescent="0.25">
      <c r="A19" s="33" t="s">
        <v>284</v>
      </c>
      <c r="B19" s="45">
        <v>38159730.619999997</v>
      </c>
      <c r="C19" s="45">
        <v>175362.94999999998</v>
      </c>
      <c r="D19" s="45">
        <v>38335093.569999993</v>
      </c>
      <c r="E19" s="45">
        <v>20122519.069999993</v>
      </c>
      <c r="F19" s="45">
        <v>19838095.989999991</v>
      </c>
      <c r="G19" s="45">
        <f t="shared" si="1"/>
        <v>18212574.5</v>
      </c>
    </row>
    <row r="20" spans="1:7" x14ac:dyDescent="0.25">
      <c r="A20" s="33" t="s">
        <v>285</v>
      </c>
      <c r="B20" s="45">
        <v>34691692.709999993</v>
      </c>
      <c r="C20" s="45">
        <v>66000807.360000007</v>
      </c>
      <c r="D20" s="45">
        <v>100692500.06999999</v>
      </c>
      <c r="E20" s="45">
        <v>88100629.149999991</v>
      </c>
      <c r="F20" s="45">
        <v>87697761.200000003</v>
      </c>
      <c r="G20" s="45">
        <f t="shared" si="1"/>
        <v>12591870.920000002</v>
      </c>
    </row>
    <row r="21" spans="1:7" x14ac:dyDescent="0.25">
      <c r="A21" s="33" t="s">
        <v>286</v>
      </c>
      <c r="B21" s="45">
        <v>28236707.34</v>
      </c>
      <c r="C21" s="45">
        <v>-1333880.5500000005</v>
      </c>
      <c r="D21" s="45">
        <v>26902826.789999995</v>
      </c>
      <c r="E21" s="45">
        <v>25676264.140000001</v>
      </c>
      <c r="F21" s="45">
        <v>25230314.52</v>
      </c>
      <c r="G21" s="45">
        <f t="shared" si="1"/>
        <v>1226562.6499999948</v>
      </c>
    </row>
    <row r="22" spans="1:7" x14ac:dyDescent="0.25">
      <c r="A22" s="33" t="s">
        <v>287</v>
      </c>
      <c r="B22" s="45">
        <v>24327734.650000006</v>
      </c>
      <c r="C22" s="45">
        <v>4730651.1399999997</v>
      </c>
      <c r="D22" s="45">
        <v>29058385.790000003</v>
      </c>
      <c r="E22" s="45">
        <v>25021005.989999998</v>
      </c>
      <c r="F22" s="45">
        <v>24677501.080000002</v>
      </c>
      <c r="G22" s="45">
        <f t="shared" si="1"/>
        <v>4037379.8000000045</v>
      </c>
    </row>
    <row r="23" spans="1:7" x14ac:dyDescent="0.25">
      <c r="A23" s="33" t="s">
        <v>288</v>
      </c>
      <c r="B23" s="45">
        <v>2555136.2400000007</v>
      </c>
      <c r="C23" s="45">
        <v>251.12000000000262</v>
      </c>
      <c r="D23" s="45">
        <v>2555387.3600000013</v>
      </c>
      <c r="E23" s="45">
        <v>2497803.3800000004</v>
      </c>
      <c r="F23" s="45">
        <v>2463276.1400000006</v>
      </c>
      <c r="G23" s="45">
        <f t="shared" si="1"/>
        <v>57583.980000000913</v>
      </c>
    </row>
    <row r="24" spans="1:7" x14ac:dyDescent="0.25">
      <c r="A24" s="33" t="s">
        <v>289</v>
      </c>
      <c r="B24" s="45">
        <v>15057689.870000001</v>
      </c>
      <c r="C24" s="45">
        <v>-1988996.92</v>
      </c>
      <c r="D24" s="45">
        <v>13068692.950000003</v>
      </c>
      <c r="E24" s="45">
        <v>12091891</v>
      </c>
      <c r="F24" s="45">
        <v>11897071.629999999</v>
      </c>
      <c r="G24" s="45">
        <f t="shared" si="1"/>
        <v>976801.95000000298</v>
      </c>
    </row>
    <row r="25" spans="1:7" x14ac:dyDescent="0.25">
      <c r="A25" s="33" t="s">
        <v>290</v>
      </c>
      <c r="B25" s="45">
        <v>28072608.159999996</v>
      </c>
      <c r="C25" s="45">
        <v>2400375.2199999997</v>
      </c>
      <c r="D25" s="45">
        <v>30472983.380000003</v>
      </c>
      <c r="E25" s="45">
        <v>28086302.059999999</v>
      </c>
      <c r="F25" s="45">
        <v>27667571.34</v>
      </c>
      <c r="G25" s="45">
        <f t="shared" si="1"/>
        <v>2386681.320000004</v>
      </c>
    </row>
    <row r="26" spans="1:7" x14ac:dyDescent="0.25">
      <c r="A26" s="33" t="s">
        <v>291</v>
      </c>
      <c r="B26" s="45">
        <v>196084778.72</v>
      </c>
      <c r="C26" s="45">
        <v>-2886340.1900000004</v>
      </c>
      <c r="D26" s="45">
        <v>193198438.53000009</v>
      </c>
      <c r="E26" s="45">
        <v>179329250.83000013</v>
      </c>
      <c r="F26" s="45">
        <v>174560651.60000011</v>
      </c>
      <c r="G26" s="45">
        <f t="shared" si="1"/>
        <v>13869187.699999958</v>
      </c>
    </row>
    <row r="27" spans="1:7" x14ac:dyDescent="0.25">
      <c r="A27" s="33" t="s">
        <v>292</v>
      </c>
      <c r="B27" s="45">
        <v>70136060.430000007</v>
      </c>
      <c r="C27" s="45">
        <v>-1360287.780000001</v>
      </c>
      <c r="D27" s="45">
        <v>68775772.650000021</v>
      </c>
      <c r="E27" s="45">
        <v>64938305.860000007</v>
      </c>
      <c r="F27" s="45">
        <v>63990795.300000012</v>
      </c>
      <c r="G27" s="45">
        <f t="shared" si="1"/>
        <v>3837466.790000014</v>
      </c>
    </row>
    <row r="28" spans="1:7" x14ac:dyDescent="0.25">
      <c r="A28" s="33" t="s">
        <v>293</v>
      </c>
      <c r="B28" s="45">
        <v>11833557.970000003</v>
      </c>
      <c r="C28" s="45">
        <v>-85769.239999999991</v>
      </c>
      <c r="D28" s="45">
        <v>11747788.73</v>
      </c>
      <c r="E28" s="45">
        <v>11307507.750000006</v>
      </c>
      <c r="F28" s="45">
        <v>11094949.770000003</v>
      </c>
      <c r="G28" s="45">
        <f t="shared" si="1"/>
        <v>440280.97999999486</v>
      </c>
    </row>
    <row r="29" spans="1:7" x14ac:dyDescent="0.25">
      <c r="A29" s="33" t="s">
        <v>294</v>
      </c>
      <c r="B29" s="45">
        <v>59083212.900000013</v>
      </c>
      <c r="C29" s="45">
        <v>-1971313.6</v>
      </c>
      <c r="D29" s="45">
        <v>57111899.29999999</v>
      </c>
      <c r="E29" s="45">
        <v>54669733.889999963</v>
      </c>
      <c r="F29" s="45">
        <v>53743528.079999961</v>
      </c>
      <c r="G29" s="45">
        <f t="shared" si="1"/>
        <v>2442165.4100000262</v>
      </c>
    </row>
    <row r="30" spans="1:7" x14ac:dyDescent="0.25">
      <c r="A30" s="33" t="s">
        <v>295</v>
      </c>
      <c r="B30" s="45">
        <v>37264743.36999999</v>
      </c>
      <c r="C30" s="45">
        <v>29993725.780000001</v>
      </c>
      <c r="D30" s="45">
        <v>67258469.150000006</v>
      </c>
      <c r="E30" s="45">
        <v>54529643.970000014</v>
      </c>
      <c r="F30" s="45">
        <v>53682031.190000005</v>
      </c>
      <c r="G30" s="45">
        <f t="shared" si="1"/>
        <v>12728825.179999992</v>
      </c>
    </row>
    <row r="31" spans="1:7" x14ac:dyDescent="0.25">
      <c r="A31" s="33" t="s">
        <v>296</v>
      </c>
      <c r="B31" s="45">
        <v>1520857928.1099997</v>
      </c>
      <c r="C31" s="45">
        <v>-87707518.379999891</v>
      </c>
      <c r="D31" s="45">
        <v>1433150409.7299991</v>
      </c>
      <c r="E31" s="45">
        <v>1296108288.02</v>
      </c>
      <c r="F31" s="45">
        <v>1293917671.9099998</v>
      </c>
      <c r="G31" s="45">
        <f t="shared" si="1"/>
        <v>137042121.70999908</v>
      </c>
    </row>
    <row r="32" spans="1:7" x14ac:dyDescent="0.25">
      <c r="A32" s="33" t="s">
        <v>297</v>
      </c>
      <c r="B32" s="45">
        <v>98311537.979999974</v>
      </c>
      <c r="C32" s="45">
        <v>4131786.2700000056</v>
      </c>
      <c r="D32" s="45">
        <v>102443324.24999999</v>
      </c>
      <c r="E32" s="45">
        <v>81524266.820000023</v>
      </c>
      <c r="F32" s="45">
        <v>78606136.399999991</v>
      </c>
      <c r="G32" s="45">
        <f t="shared" si="1"/>
        <v>20919057.429999962</v>
      </c>
    </row>
    <row r="33" spans="1:7" x14ac:dyDescent="0.25">
      <c r="A33" s="33" t="s">
        <v>298</v>
      </c>
      <c r="B33" s="45">
        <v>31665403.43</v>
      </c>
      <c r="C33" s="45">
        <v>-798187.73000000045</v>
      </c>
      <c r="D33" s="45">
        <v>30867215.700000003</v>
      </c>
      <c r="E33" s="45">
        <v>28949853.779999986</v>
      </c>
      <c r="F33" s="45">
        <v>28730130.229999989</v>
      </c>
      <c r="G33" s="45">
        <f t="shared" si="1"/>
        <v>1917361.9200000167</v>
      </c>
    </row>
    <row r="34" spans="1:7" x14ac:dyDescent="0.25">
      <c r="A34" s="33" t="s">
        <v>299</v>
      </c>
      <c r="B34" s="45">
        <v>32186568.600000001</v>
      </c>
      <c r="C34" s="45">
        <v>-6154000</v>
      </c>
      <c r="D34" s="45">
        <v>26032568.599999998</v>
      </c>
      <c r="E34" s="45">
        <v>23572708.289999995</v>
      </c>
      <c r="F34" s="45">
        <v>23086703.679999996</v>
      </c>
      <c r="G34" s="45">
        <f t="shared" si="1"/>
        <v>2459860.3100000024</v>
      </c>
    </row>
    <row r="35" spans="1:7" x14ac:dyDescent="0.25">
      <c r="A35" s="33" t="s">
        <v>300</v>
      </c>
      <c r="B35" s="45">
        <v>149891174.28000003</v>
      </c>
      <c r="C35" s="45">
        <v>112122264.98000002</v>
      </c>
      <c r="D35" s="45">
        <v>262013439.26000002</v>
      </c>
      <c r="E35" s="45">
        <v>188485782.35999995</v>
      </c>
      <c r="F35" s="45">
        <v>185355012.35999995</v>
      </c>
      <c r="G35" s="45">
        <f t="shared" si="1"/>
        <v>73527656.900000066</v>
      </c>
    </row>
    <row r="36" spans="1:7" x14ac:dyDescent="0.25">
      <c r="A36" s="33" t="s">
        <v>301</v>
      </c>
      <c r="B36" s="45">
        <v>10085909.4</v>
      </c>
      <c r="C36" s="45">
        <v>175194.78</v>
      </c>
      <c r="D36" s="45">
        <v>10261104.18</v>
      </c>
      <c r="E36" s="45">
        <v>8641229.8600000013</v>
      </c>
      <c r="F36" s="45">
        <v>8607678.1500000022</v>
      </c>
      <c r="G36" s="45">
        <f t="shared" si="1"/>
        <v>1619874.3199999984</v>
      </c>
    </row>
    <row r="37" spans="1:7" x14ac:dyDescent="0.25">
      <c r="A37" s="33" t="s">
        <v>302</v>
      </c>
      <c r="B37" s="45">
        <v>7087536.1100000003</v>
      </c>
      <c r="C37" s="45">
        <v>-429442.70999999996</v>
      </c>
      <c r="D37" s="45">
        <v>6658093.3999999994</v>
      </c>
      <c r="E37" s="45">
        <v>5607935.1300000008</v>
      </c>
      <c r="F37" s="45">
        <v>5540198.9700000007</v>
      </c>
      <c r="G37" s="45">
        <f t="shared" si="1"/>
        <v>1050158.2699999986</v>
      </c>
    </row>
    <row r="38" spans="1:7" x14ac:dyDescent="0.25">
      <c r="A38" s="33" t="s">
        <v>303</v>
      </c>
      <c r="B38" s="45">
        <v>89911058.969999984</v>
      </c>
      <c r="C38" s="45">
        <v>-2887231.830000001</v>
      </c>
      <c r="D38" s="45">
        <v>87023827.140000045</v>
      </c>
      <c r="E38" s="45">
        <v>83170619.790000051</v>
      </c>
      <c r="F38" s="45">
        <v>82005120.290000051</v>
      </c>
      <c r="G38" s="45">
        <f t="shared" si="1"/>
        <v>3853207.349999994</v>
      </c>
    </row>
    <row r="39" spans="1:7" x14ac:dyDescent="0.25">
      <c r="A39" s="33" t="s">
        <v>304</v>
      </c>
      <c r="B39" s="45">
        <v>3735556.47</v>
      </c>
      <c r="C39" s="45">
        <v>-79792.12999999999</v>
      </c>
      <c r="D39" s="45">
        <v>3655764.34</v>
      </c>
      <c r="E39" s="45">
        <v>3057479.2699999991</v>
      </c>
      <c r="F39" s="45">
        <v>3021479.149999999</v>
      </c>
      <c r="G39" s="45">
        <f t="shared" si="1"/>
        <v>598285.07000000076</v>
      </c>
    </row>
    <row r="40" spans="1:7" x14ac:dyDescent="0.25">
      <c r="A40" s="33" t="s">
        <v>305</v>
      </c>
      <c r="B40" s="45">
        <v>13633443.550000001</v>
      </c>
      <c r="C40" s="45">
        <v>1423176.85</v>
      </c>
      <c r="D40" s="45">
        <v>15056620.4</v>
      </c>
      <c r="E40" s="45">
        <v>13723914.180000002</v>
      </c>
      <c r="F40" s="45">
        <v>13520383.620000001</v>
      </c>
      <c r="G40" s="45">
        <f t="shared" si="1"/>
        <v>1332706.2199999988</v>
      </c>
    </row>
    <row r="41" spans="1:7" x14ac:dyDescent="0.25">
      <c r="A41" s="33" t="s">
        <v>306</v>
      </c>
      <c r="B41" s="45">
        <v>39070097.560000002</v>
      </c>
      <c r="C41" s="45">
        <v>-1964813.5799999996</v>
      </c>
      <c r="D41" s="45">
        <v>37105283.980000004</v>
      </c>
      <c r="E41" s="45">
        <v>34204966.649999991</v>
      </c>
      <c r="F41" s="45">
        <v>33733379.660000004</v>
      </c>
      <c r="G41" s="45">
        <f t="shared" si="1"/>
        <v>2900317.3300000131</v>
      </c>
    </row>
    <row r="42" spans="1:7" x14ac:dyDescent="0.25">
      <c r="A42" s="33" t="s">
        <v>307</v>
      </c>
      <c r="B42" s="45">
        <v>39438506.270000003</v>
      </c>
      <c r="C42" s="45">
        <v>-4668994.6499999994</v>
      </c>
      <c r="D42" s="45">
        <v>34769511.619999997</v>
      </c>
      <c r="E42" s="45">
        <v>31852973.459999986</v>
      </c>
      <c r="F42" s="45">
        <v>31299925.389999982</v>
      </c>
      <c r="G42" s="45">
        <f t="shared" si="1"/>
        <v>2916538.1600000113</v>
      </c>
    </row>
    <row r="43" spans="1:7" x14ac:dyDescent="0.25">
      <c r="A43" s="33" t="s">
        <v>308</v>
      </c>
      <c r="B43" s="45">
        <v>139618164.71000001</v>
      </c>
      <c r="C43" s="45">
        <v>2053142.5399999996</v>
      </c>
      <c r="D43" s="45">
        <v>141671307.25</v>
      </c>
      <c r="E43" s="45">
        <v>138181049.93000001</v>
      </c>
      <c r="F43" s="45">
        <v>137658821.09</v>
      </c>
      <c r="G43" s="45">
        <f t="shared" si="1"/>
        <v>3490257.3199999928</v>
      </c>
    </row>
    <row r="44" spans="1:7" x14ac:dyDescent="0.25">
      <c r="A44" s="33" t="s">
        <v>309</v>
      </c>
      <c r="B44" s="45">
        <v>174168910.50999999</v>
      </c>
      <c r="C44" s="45">
        <v>-5842497.8999999994</v>
      </c>
      <c r="D44" s="45">
        <v>168326412.60999992</v>
      </c>
      <c r="E44" s="45">
        <v>153130932.91</v>
      </c>
      <c r="F44" s="45">
        <v>152304071.33999997</v>
      </c>
      <c r="G44" s="45">
        <f t="shared" si="1"/>
        <v>15195479.699999928</v>
      </c>
    </row>
    <row r="45" spans="1:7" x14ac:dyDescent="0.25">
      <c r="A45" s="33" t="s">
        <v>310</v>
      </c>
      <c r="B45" s="45">
        <v>17549768.230000004</v>
      </c>
      <c r="C45" s="45">
        <v>-986866.31999999983</v>
      </c>
      <c r="D45" s="45">
        <v>16562901.910000004</v>
      </c>
      <c r="E45" s="45">
        <v>15704559.449999999</v>
      </c>
      <c r="F45" s="45">
        <v>15438981.430000002</v>
      </c>
      <c r="G45" s="45">
        <f t="shared" si="1"/>
        <v>858342.46000000462</v>
      </c>
    </row>
    <row r="46" spans="1:7" x14ac:dyDescent="0.25">
      <c r="A46" s="33" t="s">
        <v>311</v>
      </c>
      <c r="B46" s="45">
        <v>133457175.58000001</v>
      </c>
      <c r="C46" s="45">
        <v>85244722.450000003</v>
      </c>
      <c r="D46" s="45">
        <v>218701898.03000015</v>
      </c>
      <c r="E46" s="45">
        <v>176604316.34000006</v>
      </c>
      <c r="F46" s="45">
        <v>175982873.29000005</v>
      </c>
      <c r="G46" s="45">
        <f t="shared" si="1"/>
        <v>42097581.690000087</v>
      </c>
    </row>
    <row r="47" spans="1:7" x14ac:dyDescent="0.25">
      <c r="A47" s="33" t="s">
        <v>312</v>
      </c>
      <c r="B47" s="45">
        <v>130339674.45999998</v>
      </c>
      <c r="C47" s="45">
        <v>2327097.75</v>
      </c>
      <c r="D47" s="45">
        <v>132666772.20999998</v>
      </c>
      <c r="E47" s="45">
        <v>113198624.75999999</v>
      </c>
      <c r="F47" s="45">
        <v>111637777.30999999</v>
      </c>
      <c r="G47" s="45">
        <f t="shared" si="1"/>
        <v>19468147.449999988</v>
      </c>
    </row>
    <row r="48" spans="1:7" x14ac:dyDescent="0.25">
      <c r="A48" s="33" t="s">
        <v>313</v>
      </c>
      <c r="B48" s="45">
        <v>65586012</v>
      </c>
      <c r="C48" s="45">
        <v>131219560.06999999</v>
      </c>
      <c r="D48" s="45">
        <v>196805572.06999999</v>
      </c>
      <c r="E48" s="45">
        <v>76901214.179999992</v>
      </c>
      <c r="F48" s="45">
        <v>76901052.479999989</v>
      </c>
      <c r="G48" s="45">
        <f t="shared" si="1"/>
        <v>119904357.89</v>
      </c>
    </row>
    <row r="49" spans="1:7" x14ac:dyDescent="0.25">
      <c r="A49" s="33" t="s">
        <v>314</v>
      </c>
      <c r="B49" s="45">
        <v>70265543</v>
      </c>
      <c r="C49" s="45">
        <v>8161993.3999999985</v>
      </c>
      <c r="D49" s="45">
        <v>78427536.400000006</v>
      </c>
      <c r="E49" s="45">
        <v>73724774.810000002</v>
      </c>
      <c r="F49" s="45">
        <v>71584574.810000002</v>
      </c>
      <c r="G49" s="45">
        <f t="shared" si="1"/>
        <v>4702761.5900000036</v>
      </c>
    </row>
    <row r="50" spans="1:7" x14ac:dyDescent="0.25">
      <c r="A50" s="33" t="s">
        <v>315</v>
      </c>
      <c r="B50" s="45">
        <v>83809481.049999982</v>
      </c>
      <c r="C50" s="45">
        <v>2991240.0900000003</v>
      </c>
      <c r="D50" s="45">
        <v>86800721.140000015</v>
      </c>
      <c r="E50" s="45">
        <v>79651149.260000035</v>
      </c>
      <c r="F50" s="45">
        <v>76757284.340000033</v>
      </c>
      <c r="G50" s="45">
        <f t="shared" si="1"/>
        <v>7149571.8799999803</v>
      </c>
    </row>
    <row r="51" spans="1:7" x14ac:dyDescent="0.25">
      <c r="A51" s="33" t="s">
        <v>316</v>
      </c>
      <c r="B51" s="45">
        <v>10105752.879999999</v>
      </c>
      <c r="C51" s="45">
        <v>7347.629999999981</v>
      </c>
      <c r="D51" s="45">
        <v>10113100.510000005</v>
      </c>
      <c r="E51" s="45">
        <v>9857496.8700000029</v>
      </c>
      <c r="F51" s="45">
        <v>9711232.4000000041</v>
      </c>
      <c r="G51" s="45">
        <f t="shared" si="1"/>
        <v>255603.64000000246</v>
      </c>
    </row>
    <row r="52" spans="1:7" x14ac:dyDescent="0.25">
      <c r="A52" s="33" t="s">
        <v>317</v>
      </c>
      <c r="B52" s="45">
        <v>64109280.689999998</v>
      </c>
      <c r="C52" s="45">
        <v>34161114.490000002</v>
      </c>
      <c r="D52" s="45">
        <v>98270395.180000007</v>
      </c>
      <c r="E52" s="45">
        <v>91831537.310000017</v>
      </c>
      <c r="F52" s="45">
        <v>91609653.160000011</v>
      </c>
      <c r="G52" s="45">
        <f t="shared" si="1"/>
        <v>6438857.8699999899</v>
      </c>
    </row>
    <row r="53" spans="1:7" x14ac:dyDescent="0.25">
      <c r="A53" s="33" t="s">
        <v>318</v>
      </c>
      <c r="B53" s="45">
        <v>77024416.520000011</v>
      </c>
      <c r="C53" s="45">
        <v>24550480.110000011</v>
      </c>
      <c r="D53" s="45">
        <v>101574896.63000001</v>
      </c>
      <c r="E53" s="45">
        <v>97417493.24000001</v>
      </c>
      <c r="F53" s="45">
        <v>96205593.510000005</v>
      </c>
      <c r="G53" s="45">
        <f t="shared" si="1"/>
        <v>4157403.3900000006</v>
      </c>
    </row>
    <row r="54" spans="1:7" x14ac:dyDescent="0.25">
      <c r="A54" s="33" t="s">
        <v>319</v>
      </c>
      <c r="B54" s="45">
        <v>10148878.319999998</v>
      </c>
      <c r="C54" s="45">
        <v>15524849.92</v>
      </c>
      <c r="D54" s="45">
        <v>25673728.239999998</v>
      </c>
      <c r="E54" s="45">
        <v>21625799.179999992</v>
      </c>
      <c r="F54" s="45">
        <v>21554829.269999992</v>
      </c>
      <c r="G54" s="45">
        <f t="shared" si="1"/>
        <v>4047929.0600000061</v>
      </c>
    </row>
    <row r="55" spans="1:7" x14ac:dyDescent="0.25">
      <c r="A55" s="33" t="s">
        <v>320</v>
      </c>
      <c r="B55" s="45">
        <v>122130353.88000001</v>
      </c>
      <c r="C55" s="45">
        <v>72558966.909999996</v>
      </c>
      <c r="D55" s="45">
        <v>194689320.79000005</v>
      </c>
      <c r="E55" s="45">
        <v>140346653.25999996</v>
      </c>
      <c r="F55" s="45">
        <v>139771376.71999997</v>
      </c>
      <c r="G55" s="45">
        <f t="shared" si="1"/>
        <v>54342667.530000091</v>
      </c>
    </row>
    <row r="56" spans="1:7" x14ac:dyDescent="0.25">
      <c r="A56" s="33" t="s">
        <v>321</v>
      </c>
      <c r="B56" s="45">
        <v>80752860.620000005</v>
      </c>
      <c r="C56" s="45">
        <v>85574785.919999987</v>
      </c>
      <c r="D56" s="45">
        <v>166327646.53999996</v>
      </c>
      <c r="E56" s="45">
        <v>149128111.72</v>
      </c>
      <c r="F56" s="45">
        <v>148407075.38999999</v>
      </c>
      <c r="G56" s="45">
        <f t="shared" si="1"/>
        <v>17199534.819999963</v>
      </c>
    </row>
    <row r="57" spans="1:7" x14ac:dyDescent="0.25">
      <c r="A57" s="33" t="s">
        <v>322</v>
      </c>
      <c r="B57" s="45">
        <v>243100400.16000003</v>
      </c>
      <c r="C57" s="45">
        <v>208167139.69</v>
      </c>
      <c r="D57" s="45">
        <v>451267539.84999996</v>
      </c>
      <c r="E57" s="45">
        <v>368256277.23000002</v>
      </c>
      <c r="F57" s="45">
        <v>366577799.86000007</v>
      </c>
      <c r="G57" s="45">
        <f t="shared" si="1"/>
        <v>83011262.619999945</v>
      </c>
    </row>
    <row r="58" spans="1:7" x14ac:dyDescent="0.25">
      <c r="A58" s="33" t="s">
        <v>353</v>
      </c>
      <c r="B58" s="45">
        <v>0</v>
      </c>
      <c r="C58" s="45">
        <v>1384322.5900000003</v>
      </c>
      <c r="D58" s="45">
        <v>1384322.5900000003</v>
      </c>
      <c r="E58" s="45">
        <v>1199492.9100000001</v>
      </c>
      <c r="F58" s="45">
        <v>1122774.48</v>
      </c>
      <c r="G58" s="45">
        <f t="shared" si="1"/>
        <v>184829.68000000017</v>
      </c>
    </row>
    <row r="59" spans="1:7" x14ac:dyDescent="0.25">
      <c r="A59" s="33" t="s">
        <v>323</v>
      </c>
      <c r="B59" s="45">
        <v>620500713.63999999</v>
      </c>
      <c r="C59" s="45">
        <v>2075666186.1200004</v>
      </c>
      <c r="D59" s="45">
        <v>2696166899.7599983</v>
      </c>
      <c r="E59" s="45">
        <v>1786351874.0299997</v>
      </c>
      <c r="F59" s="45">
        <v>1782551605.0599997</v>
      </c>
      <c r="G59" s="45">
        <f t="shared" si="1"/>
        <v>909815025.72999859</v>
      </c>
    </row>
    <row r="60" spans="1:7" x14ac:dyDescent="0.25">
      <c r="A60" s="33" t="s">
        <v>324</v>
      </c>
      <c r="B60" s="45">
        <v>117436308.62999997</v>
      </c>
      <c r="C60" s="45">
        <v>22264975.049999997</v>
      </c>
      <c r="D60" s="45">
        <v>139701283.68000001</v>
      </c>
      <c r="E60" s="45">
        <v>119678676.74000002</v>
      </c>
      <c r="F60" s="45">
        <v>118973065.98000002</v>
      </c>
      <c r="G60" s="45">
        <f t="shared" si="1"/>
        <v>20022606.939999983</v>
      </c>
    </row>
    <row r="61" spans="1:7" x14ac:dyDescent="0.25">
      <c r="A61" s="33" t="s">
        <v>325</v>
      </c>
      <c r="B61" s="45">
        <v>15829597</v>
      </c>
      <c r="C61" s="45">
        <v>134945675.29999998</v>
      </c>
      <c r="D61" s="45">
        <v>150775272.29999998</v>
      </c>
      <c r="E61" s="45">
        <v>0</v>
      </c>
      <c r="F61" s="45">
        <v>0</v>
      </c>
      <c r="G61" s="45">
        <f t="shared" si="1"/>
        <v>150775272.29999998</v>
      </c>
    </row>
    <row r="62" spans="1:7" x14ac:dyDescent="0.25">
      <c r="A62" s="33" t="s">
        <v>326</v>
      </c>
      <c r="B62" s="45">
        <v>220965455.71000001</v>
      </c>
      <c r="C62" s="45">
        <v>-6158120.559999994</v>
      </c>
      <c r="D62" s="45">
        <v>214807335.15000004</v>
      </c>
      <c r="E62" s="45">
        <v>189741643.60999995</v>
      </c>
      <c r="F62" s="45">
        <v>188949570.36999997</v>
      </c>
      <c r="G62" s="45">
        <f t="shared" si="1"/>
        <v>25065691.540000081</v>
      </c>
    </row>
    <row r="63" spans="1:7" x14ac:dyDescent="0.25">
      <c r="A63" s="33" t="s">
        <v>352</v>
      </c>
      <c r="B63" s="45">
        <v>0</v>
      </c>
      <c r="C63" s="45">
        <v>32048102.580000002</v>
      </c>
      <c r="D63" s="45">
        <v>32048102.580000002</v>
      </c>
      <c r="E63" s="45">
        <v>9186849.870000001</v>
      </c>
      <c r="F63" s="45">
        <v>8488449.2899999991</v>
      </c>
      <c r="G63" s="45">
        <f t="shared" si="1"/>
        <v>22861252.710000001</v>
      </c>
    </row>
    <row r="64" spans="1:7" x14ac:dyDescent="0.25">
      <c r="A64" s="33" t="s">
        <v>351</v>
      </c>
      <c r="B64" s="45">
        <v>0</v>
      </c>
      <c r="C64" s="45">
        <v>249262.67</v>
      </c>
      <c r="D64" s="45">
        <v>249262.67</v>
      </c>
      <c r="E64" s="45">
        <v>0</v>
      </c>
      <c r="F64" s="45">
        <v>0</v>
      </c>
      <c r="G64" s="45">
        <f t="shared" si="1"/>
        <v>249262.67</v>
      </c>
    </row>
    <row r="65" spans="1:7" x14ac:dyDescent="0.25">
      <c r="A65" s="33" t="s">
        <v>327</v>
      </c>
      <c r="B65" s="45">
        <v>101168452.37</v>
      </c>
      <c r="C65" s="45">
        <v>8830124.6400000006</v>
      </c>
      <c r="D65" s="45">
        <v>109998577.01000001</v>
      </c>
      <c r="E65" s="45">
        <v>108357831.48999999</v>
      </c>
      <c r="F65" s="45">
        <v>108085667.67</v>
      </c>
      <c r="G65" s="45">
        <f t="shared" si="1"/>
        <v>1640745.5200000107</v>
      </c>
    </row>
    <row r="66" spans="1:7" x14ac:dyDescent="0.25">
      <c r="A66" s="33" t="s">
        <v>328</v>
      </c>
      <c r="B66" s="45">
        <v>24598191.68</v>
      </c>
      <c r="C66" s="45">
        <v>4202507.01</v>
      </c>
      <c r="D66" s="45">
        <v>28800698.690000005</v>
      </c>
      <c r="E66" s="45">
        <v>19674524.07</v>
      </c>
      <c r="F66" s="45">
        <v>19657223.859999999</v>
      </c>
      <c r="G66" s="45">
        <f t="shared" si="1"/>
        <v>9126174.6200000048</v>
      </c>
    </row>
    <row r="67" spans="1:7" x14ac:dyDescent="0.25">
      <c r="A67" s="33" t="s">
        <v>329</v>
      </c>
      <c r="B67" s="45">
        <v>11539074.759999998</v>
      </c>
      <c r="C67" s="45">
        <v>-111516.43999999996</v>
      </c>
      <c r="D67" s="45">
        <v>11427558.32</v>
      </c>
      <c r="E67" s="45">
        <v>9868594.5599999968</v>
      </c>
      <c r="F67" s="45">
        <v>9684497.5199999977</v>
      </c>
      <c r="G67" s="45">
        <f t="shared" si="1"/>
        <v>1558963.7600000035</v>
      </c>
    </row>
    <row r="68" spans="1:7" x14ac:dyDescent="0.25">
      <c r="A68" s="33" t="s">
        <v>330</v>
      </c>
      <c r="B68" s="45">
        <v>48958380.599999987</v>
      </c>
      <c r="C68" s="45">
        <v>73072653.400000006</v>
      </c>
      <c r="D68" s="45">
        <v>122031034.00000003</v>
      </c>
      <c r="E68" s="45">
        <v>99529984.449999973</v>
      </c>
      <c r="F68" s="45">
        <v>99085958.929999962</v>
      </c>
      <c r="G68" s="45">
        <f t="shared" si="1"/>
        <v>22501049.550000057</v>
      </c>
    </row>
    <row r="69" spans="1:7" x14ac:dyDescent="0.25">
      <c r="A69" s="33" t="s">
        <v>331</v>
      </c>
      <c r="B69" s="45">
        <v>5916517.4000000013</v>
      </c>
      <c r="C69" s="45">
        <v>1614333.6800000004</v>
      </c>
      <c r="D69" s="45">
        <v>7530851.080000001</v>
      </c>
      <c r="E69" s="45">
        <v>7167659.7400000012</v>
      </c>
      <c r="F69" s="45">
        <v>7069686.9400000013</v>
      </c>
      <c r="G69" s="45">
        <f t="shared" si="1"/>
        <v>363191.33999999985</v>
      </c>
    </row>
    <row r="70" spans="1:7" x14ac:dyDescent="0.25">
      <c r="A70" s="33" t="s">
        <v>332</v>
      </c>
      <c r="B70" s="45">
        <v>19669405.549999997</v>
      </c>
      <c r="C70" s="45">
        <v>-63925.730000000098</v>
      </c>
      <c r="D70" s="45">
        <v>19605479.820000004</v>
      </c>
      <c r="E70" s="45">
        <v>19272093.98</v>
      </c>
      <c r="F70" s="45">
        <v>18913484.919999998</v>
      </c>
      <c r="G70" s="45">
        <f t="shared" si="1"/>
        <v>333385.84000000358</v>
      </c>
    </row>
    <row r="71" spans="1:7" x14ac:dyDescent="0.25">
      <c r="A71" s="33" t="s">
        <v>333</v>
      </c>
      <c r="B71" s="45">
        <v>3888447.189999999</v>
      </c>
      <c r="C71" s="45">
        <v>-46423.469999999987</v>
      </c>
      <c r="D71" s="45">
        <v>3842023.7199999997</v>
      </c>
      <c r="E71" s="45">
        <v>3647342.1500000013</v>
      </c>
      <c r="F71" s="45">
        <v>3586394.6500000004</v>
      </c>
      <c r="G71" s="45">
        <f t="shared" si="1"/>
        <v>194681.56999999844</v>
      </c>
    </row>
    <row r="72" spans="1:7" x14ac:dyDescent="0.25">
      <c r="A72" s="33" t="s">
        <v>334</v>
      </c>
      <c r="B72" s="45">
        <v>30925114.649999999</v>
      </c>
      <c r="C72" s="45">
        <v>15000000</v>
      </c>
      <c r="D72" s="45">
        <v>45925114.649999999</v>
      </c>
      <c r="E72" s="45">
        <v>45869243.960000008</v>
      </c>
      <c r="F72" s="45">
        <v>45869243.960000008</v>
      </c>
      <c r="G72" s="45">
        <f t="shared" si="1"/>
        <v>55870.689999990165</v>
      </c>
    </row>
    <row r="73" spans="1:7" x14ac:dyDescent="0.25">
      <c r="A73" s="33" t="s">
        <v>335</v>
      </c>
      <c r="B73" s="45">
        <v>117692933.03</v>
      </c>
      <c r="C73" s="45">
        <v>0</v>
      </c>
      <c r="D73" s="45">
        <v>117692933.03</v>
      </c>
      <c r="E73" s="45">
        <v>117692933.03</v>
      </c>
      <c r="F73" s="45">
        <v>117692933.03</v>
      </c>
      <c r="G73" s="45">
        <f t="shared" si="1"/>
        <v>0</v>
      </c>
    </row>
    <row r="74" spans="1:7" x14ac:dyDescent="0.25">
      <c r="A74" s="33" t="s">
        <v>336</v>
      </c>
      <c r="B74" s="45">
        <v>80176771.430000007</v>
      </c>
      <c r="C74" s="45">
        <v>68083447.820000008</v>
      </c>
      <c r="D74" s="45">
        <v>148260219.25</v>
      </c>
      <c r="E74" s="45">
        <v>136275494.44</v>
      </c>
      <c r="F74" s="45">
        <v>136275494.44</v>
      </c>
      <c r="G74" s="45">
        <f t="shared" si="1"/>
        <v>11984724.810000002</v>
      </c>
    </row>
    <row r="75" spans="1:7" x14ac:dyDescent="0.25">
      <c r="A75" s="33" t="s">
        <v>337</v>
      </c>
      <c r="B75" s="45">
        <v>171479144.25999999</v>
      </c>
      <c r="C75" s="45">
        <v>53218411.640000001</v>
      </c>
      <c r="D75" s="45">
        <v>224697555.90000001</v>
      </c>
      <c r="E75" s="45">
        <v>214849521.26000002</v>
      </c>
      <c r="F75" s="45">
        <v>214849521.26000002</v>
      </c>
      <c r="G75" s="45">
        <f t="shared" si="1"/>
        <v>9848034.6399999857</v>
      </c>
    </row>
    <row r="76" spans="1:7" x14ac:dyDescent="0.25">
      <c r="A76" s="33" t="s">
        <v>338</v>
      </c>
      <c r="B76" s="45">
        <v>16769541.359999999</v>
      </c>
      <c r="C76" s="45">
        <v>15000000</v>
      </c>
      <c r="D76" s="45">
        <v>31769541.359999999</v>
      </c>
      <c r="E76" s="45">
        <v>16769541.359999999</v>
      </c>
      <c r="F76" s="45">
        <v>16769541.359999999</v>
      </c>
      <c r="G76" s="45">
        <f t="shared" si="1"/>
        <v>15000000</v>
      </c>
    </row>
    <row r="77" spans="1:7" x14ac:dyDescent="0.25">
      <c r="A77" s="33" t="s">
        <v>339</v>
      </c>
      <c r="B77" s="45">
        <v>0</v>
      </c>
      <c r="C77" s="45">
        <v>30500000</v>
      </c>
      <c r="D77" s="45">
        <v>30500000</v>
      </c>
      <c r="E77" s="45">
        <v>30500000</v>
      </c>
      <c r="F77" s="45">
        <v>30500000</v>
      </c>
      <c r="G77" s="45">
        <f t="shared" si="1"/>
        <v>0</v>
      </c>
    </row>
    <row r="78" spans="1:7" x14ac:dyDescent="0.25">
      <c r="A78" s="33" t="s">
        <v>340</v>
      </c>
      <c r="B78" s="45">
        <v>76879016.75</v>
      </c>
      <c r="C78" s="45">
        <v>9782724.9800000004</v>
      </c>
      <c r="D78" s="45">
        <v>86661741.730000004</v>
      </c>
      <c r="E78" s="45">
        <v>86661741.730000004</v>
      </c>
      <c r="F78" s="45">
        <v>86661741.730000004</v>
      </c>
      <c r="G78" s="45">
        <f t="shared" ref="G78:G88" si="2">D78-E78</f>
        <v>0</v>
      </c>
    </row>
    <row r="79" spans="1:7" x14ac:dyDescent="0.25">
      <c r="A79" s="33" t="s">
        <v>341</v>
      </c>
      <c r="B79" s="45">
        <v>86849685.159999996</v>
      </c>
      <c r="C79" s="45">
        <v>2065897</v>
      </c>
      <c r="D79" s="45">
        <v>88915582.159999996</v>
      </c>
      <c r="E79" s="45">
        <v>88915581.170000002</v>
      </c>
      <c r="F79" s="45">
        <v>88915581.170000002</v>
      </c>
      <c r="G79" s="45">
        <f t="shared" si="2"/>
        <v>0.98999999463558197</v>
      </c>
    </row>
    <row r="80" spans="1:7" x14ac:dyDescent="0.25">
      <c r="A80" s="33" t="s">
        <v>342</v>
      </c>
      <c r="B80" s="45">
        <v>59793730.259999998</v>
      </c>
      <c r="C80" s="45">
        <v>0</v>
      </c>
      <c r="D80" s="45">
        <v>59793730.259999998</v>
      </c>
      <c r="E80" s="45">
        <v>59793730.239999995</v>
      </c>
      <c r="F80" s="45">
        <v>59793730.239999995</v>
      </c>
      <c r="G80" s="45">
        <f t="shared" si="2"/>
        <v>2.0000003278255463E-2</v>
      </c>
    </row>
    <row r="81" spans="1:10" x14ac:dyDescent="0.25">
      <c r="A81" s="33" t="s">
        <v>343</v>
      </c>
      <c r="B81" s="45">
        <v>27973960.060000002</v>
      </c>
      <c r="C81" s="45">
        <v>24935102.02</v>
      </c>
      <c r="D81" s="45">
        <v>52909062.079999998</v>
      </c>
      <c r="E81" s="45">
        <v>34675196.079999998</v>
      </c>
      <c r="F81" s="45">
        <v>34675196.079999998</v>
      </c>
      <c r="G81" s="45">
        <f t="shared" si="2"/>
        <v>18233866</v>
      </c>
    </row>
    <row r="82" spans="1:10" x14ac:dyDescent="0.25">
      <c r="A82" s="33" t="s">
        <v>354</v>
      </c>
      <c r="B82" s="45">
        <v>0</v>
      </c>
      <c r="C82" s="45">
        <v>5000935</v>
      </c>
      <c r="D82" s="45">
        <v>5000935</v>
      </c>
      <c r="E82" s="45">
        <v>3656649</v>
      </c>
      <c r="F82" s="45">
        <v>3656649</v>
      </c>
      <c r="G82" s="45">
        <f t="shared" si="2"/>
        <v>1344286</v>
      </c>
      <c r="J82" t="str">
        <f>CONCATENATE(H82," ",I82)</f>
        <v xml:space="preserve"> </v>
      </c>
    </row>
    <row r="83" spans="1:10" x14ac:dyDescent="0.25">
      <c r="A83" s="33" t="s">
        <v>344</v>
      </c>
      <c r="B83" s="45">
        <v>16197054.960000001</v>
      </c>
      <c r="C83" s="45">
        <v>25794650.600000001</v>
      </c>
      <c r="D83" s="45">
        <v>41991705.559999995</v>
      </c>
      <c r="E83" s="45">
        <v>17387365.359999999</v>
      </c>
      <c r="F83" s="45">
        <v>17387365.359999999</v>
      </c>
      <c r="G83" s="45">
        <f t="shared" si="2"/>
        <v>24604340.199999996</v>
      </c>
    </row>
    <row r="84" spans="1:10" x14ac:dyDescent="0.25">
      <c r="A84" s="33" t="s">
        <v>345</v>
      </c>
      <c r="B84" s="45">
        <v>46642556.369999997</v>
      </c>
      <c r="C84" s="45">
        <v>14050957.639999999</v>
      </c>
      <c r="D84" s="45">
        <v>60693514.009999998</v>
      </c>
      <c r="E84" s="45">
        <v>60693512.950000003</v>
      </c>
      <c r="F84" s="45">
        <v>60693512.950000003</v>
      </c>
      <c r="G84" s="45">
        <f t="shared" si="2"/>
        <v>1.0599999949336052</v>
      </c>
    </row>
    <row r="85" spans="1:10" x14ac:dyDescent="0.25">
      <c r="A85" s="33" t="s">
        <v>346</v>
      </c>
      <c r="B85" s="45">
        <v>17976034.800000001</v>
      </c>
      <c r="C85" s="45">
        <v>29999495.969999999</v>
      </c>
      <c r="D85" s="45">
        <v>47975530.769999996</v>
      </c>
      <c r="E85" s="45">
        <v>29291552.079999998</v>
      </c>
      <c r="F85" s="45">
        <v>29291552.079999998</v>
      </c>
      <c r="G85" s="45">
        <f t="shared" si="2"/>
        <v>18683978.689999998</v>
      </c>
    </row>
    <row r="86" spans="1:10" x14ac:dyDescent="0.25">
      <c r="A86" s="33" t="s">
        <v>347</v>
      </c>
      <c r="B86" s="45">
        <v>3806692.56</v>
      </c>
      <c r="C86" s="45">
        <v>0</v>
      </c>
      <c r="D86" s="45">
        <v>3806692.56</v>
      </c>
      <c r="E86" s="45">
        <v>3806688.42</v>
      </c>
      <c r="F86" s="45">
        <v>3806688.42</v>
      </c>
      <c r="G86" s="45">
        <f t="shared" si="2"/>
        <v>4.1400000001303852</v>
      </c>
    </row>
    <row r="87" spans="1:10" x14ac:dyDescent="0.25">
      <c r="A87" s="33" t="s">
        <v>348</v>
      </c>
      <c r="B87" s="45">
        <v>77107330.400000006</v>
      </c>
      <c r="C87" s="45">
        <v>197961421.89999998</v>
      </c>
      <c r="D87" s="45">
        <v>275068752.30000007</v>
      </c>
      <c r="E87" s="45">
        <v>264148786.64000002</v>
      </c>
      <c r="F87" s="45">
        <v>263109182.08000001</v>
      </c>
      <c r="G87" s="45">
        <f t="shared" si="2"/>
        <v>10919965.660000056</v>
      </c>
    </row>
    <row r="88" spans="1:10" x14ac:dyDescent="0.25">
      <c r="A88" s="33" t="s">
        <v>349</v>
      </c>
      <c r="B88" s="45">
        <v>39495055.359999999</v>
      </c>
      <c r="C88" s="45">
        <v>11096863.280000001</v>
      </c>
      <c r="D88" s="45">
        <v>50591918.639999993</v>
      </c>
      <c r="E88" s="45">
        <v>23982809.540000003</v>
      </c>
      <c r="F88" s="45">
        <v>23437513.740000002</v>
      </c>
      <c r="G88" s="45">
        <f t="shared" si="2"/>
        <v>26609109.09999999</v>
      </c>
    </row>
    <row r="89" spans="1:10" x14ac:dyDescent="0.25">
      <c r="A89" s="12" t="s">
        <v>2</v>
      </c>
      <c r="B89" s="23"/>
      <c r="C89" s="23"/>
      <c r="D89" s="23"/>
      <c r="E89" s="23"/>
      <c r="F89" s="23"/>
      <c r="G89" s="23"/>
    </row>
    <row r="90" spans="1:10" x14ac:dyDescent="0.25">
      <c r="A90" s="1" t="s">
        <v>107</v>
      </c>
      <c r="B90" s="2">
        <f>SUM(B91:B121)</f>
        <v>2228274427.2800002</v>
      </c>
      <c r="C90" s="2">
        <f t="shared" ref="C90:G90" si="3">SUM(C91:C121)</f>
        <v>302009749.87000012</v>
      </c>
      <c r="D90" s="2">
        <f t="shared" si="3"/>
        <v>2530284177.1499996</v>
      </c>
      <c r="E90" s="2">
        <f t="shared" si="3"/>
        <v>2183379801.5800004</v>
      </c>
      <c r="F90" s="2">
        <f t="shared" si="3"/>
        <v>2154367991.3800006</v>
      </c>
      <c r="G90" s="2">
        <f t="shared" si="3"/>
        <v>346904375.56999993</v>
      </c>
    </row>
    <row r="91" spans="1:10" x14ac:dyDescent="0.25">
      <c r="A91" s="33" t="s">
        <v>295</v>
      </c>
      <c r="B91" s="45">
        <v>44135212.200000003</v>
      </c>
      <c r="C91" s="45">
        <v>-10855164</v>
      </c>
      <c r="D91" s="45">
        <v>33280048.199999999</v>
      </c>
      <c r="E91" s="45">
        <v>13269928.219999999</v>
      </c>
      <c r="F91" s="45">
        <v>13269928.219999999</v>
      </c>
      <c r="G91" s="45">
        <f>D91-E91</f>
        <v>20010119.98</v>
      </c>
    </row>
    <row r="92" spans="1:10" x14ac:dyDescent="0.25">
      <c r="A92" s="33" t="s">
        <v>296</v>
      </c>
      <c r="B92" s="45">
        <v>430870404.00999999</v>
      </c>
      <c r="C92" s="45">
        <v>130044296.02000001</v>
      </c>
      <c r="D92" s="45">
        <v>560914700.02999997</v>
      </c>
      <c r="E92" s="45">
        <v>545650813.78999996</v>
      </c>
      <c r="F92" s="45">
        <v>520729155.96000004</v>
      </c>
      <c r="G92" s="45">
        <f t="shared" ref="G92:G121" si="4">D92-E92</f>
        <v>15263886.24000001</v>
      </c>
    </row>
    <row r="93" spans="1:10" x14ac:dyDescent="0.25">
      <c r="A93" s="33" t="s">
        <v>297</v>
      </c>
      <c r="B93" s="45">
        <v>19373861.16</v>
      </c>
      <c r="C93" s="45">
        <v>-12612240</v>
      </c>
      <c r="D93" s="45">
        <v>6761621.1600000001</v>
      </c>
      <c r="E93" s="45">
        <v>6761621.1600000001</v>
      </c>
      <c r="F93" s="45">
        <v>6761621.1600000001</v>
      </c>
      <c r="G93" s="45">
        <f t="shared" si="4"/>
        <v>0</v>
      </c>
    </row>
    <row r="94" spans="1:10" x14ac:dyDescent="0.25">
      <c r="A94" s="33" t="s">
        <v>298</v>
      </c>
      <c r="B94" s="45">
        <v>3285664.2</v>
      </c>
      <c r="C94" s="45">
        <v>0</v>
      </c>
      <c r="D94" s="45">
        <v>3285664.2</v>
      </c>
      <c r="E94" s="45">
        <v>3285664.2</v>
      </c>
      <c r="F94" s="45">
        <v>3044616.25</v>
      </c>
      <c r="G94" s="45">
        <f t="shared" si="4"/>
        <v>0</v>
      </c>
    </row>
    <row r="95" spans="1:10" x14ac:dyDescent="0.25">
      <c r="A95" s="33" t="s">
        <v>299</v>
      </c>
      <c r="B95" s="45">
        <v>2779707.12</v>
      </c>
      <c r="C95" s="45">
        <v>0</v>
      </c>
      <c r="D95" s="45">
        <v>2779707.12</v>
      </c>
      <c r="E95" s="45">
        <v>2779707.12</v>
      </c>
      <c r="F95" s="45">
        <v>2779707.12</v>
      </c>
      <c r="G95" s="45">
        <f t="shared" si="4"/>
        <v>0</v>
      </c>
    </row>
    <row r="96" spans="1:10" x14ac:dyDescent="0.25">
      <c r="A96" s="33" t="s">
        <v>300</v>
      </c>
      <c r="B96" s="45">
        <v>43571997.600000001</v>
      </c>
      <c r="C96" s="45">
        <v>-23170509.219999999</v>
      </c>
      <c r="D96" s="45">
        <v>20401488.379999999</v>
      </c>
      <c r="E96" s="45">
        <v>20251488.369999997</v>
      </c>
      <c r="F96" s="45">
        <v>19398006.18</v>
      </c>
      <c r="G96" s="45">
        <f t="shared" si="4"/>
        <v>150000.01000000164</v>
      </c>
    </row>
    <row r="97" spans="1:7" x14ac:dyDescent="0.25">
      <c r="A97" s="33" t="s">
        <v>301</v>
      </c>
      <c r="B97" s="45">
        <v>2594634.92</v>
      </c>
      <c r="C97" s="45">
        <v>-291510.12</v>
      </c>
      <c r="D97" s="45">
        <v>2303124.7999999998</v>
      </c>
      <c r="E97" s="45">
        <v>2303124.7999999998</v>
      </c>
      <c r="F97" s="45">
        <v>2168654.96</v>
      </c>
      <c r="G97" s="45">
        <f t="shared" si="4"/>
        <v>0</v>
      </c>
    </row>
    <row r="98" spans="1:7" x14ac:dyDescent="0.25">
      <c r="A98" s="33" t="s">
        <v>302</v>
      </c>
      <c r="B98" s="45">
        <v>455989.31999999995</v>
      </c>
      <c r="C98" s="45">
        <v>0</v>
      </c>
      <c r="D98" s="45">
        <v>455989.32</v>
      </c>
      <c r="E98" s="45">
        <v>455989.32</v>
      </c>
      <c r="F98" s="45">
        <v>455989.32</v>
      </c>
      <c r="G98" s="45">
        <f t="shared" si="4"/>
        <v>0</v>
      </c>
    </row>
    <row r="99" spans="1:7" x14ac:dyDescent="0.25">
      <c r="A99" s="33" t="s">
        <v>303</v>
      </c>
      <c r="B99" s="45">
        <v>15237928.48</v>
      </c>
      <c r="C99" s="45">
        <v>-695425.31999999983</v>
      </c>
      <c r="D99" s="45">
        <v>14542503.16</v>
      </c>
      <c r="E99" s="45">
        <v>14542503.16</v>
      </c>
      <c r="F99" s="45">
        <v>13989882.720000001</v>
      </c>
      <c r="G99" s="45">
        <f t="shared" si="4"/>
        <v>0</v>
      </c>
    </row>
    <row r="100" spans="1:7" x14ac:dyDescent="0.25">
      <c r="A100" s="33" t="s">
        <v>350</v>
      </c>
      <c r="B100" s="45">
        <v>337964.52</v>
      </c>
      <c r="C100" s="45">
        <v>0</v>
      </c>
      <c r="D100" s="45">
        <v>337964.52</v>
      </c>
      <c r="E100" s="45">
        <v>337964.52</v>
      </c>
      <c r="F100" s="45">
        <v>333640.77999999997</v>
      </c>
      <c r="G100" s="45">
        <f t="shared" si="4"/>
        <v>0</v>
      </c>
    </row>
    <row r="101" spans="1:7" x14ac:dyDescent="0.25">
      <c r="A101" s="33" t="s">
        <v>305</v>
      </c>
      <c r="B101" s="45">
        <v>1885097.2799999998</v>
      </c>
      <c r="C101" s="45">
        <v>0</v>
      </c>
      <c r="D101" s="45">
        <v>1885097.28</v>
      </c>
      <c r="E101" s="45">
        <v>1885097.28</v>
      </c>
      <c r="F101" s="45">
        <v>1802487.2799999998</v>
      </c>
      <c r="G101" s="45">
        <f t="shared" si="4"/>
        <v>0</v>
      </c>
    </row>
    <row r="102" spans="1:7" x14ac:dyDescent="0.25">
      <c r="A102" s="33" t="s">
        <v>306</v>
      </c>
      <c r="B102" s="45">
        <v>4791116.16</v>
      </c>
      <c r="C102" s="45">
        <v>0</v>
      </c>
      <c r="D102" s="45">
        <v>4791116.16</v>
      </c>
      <c r="E102" s="45">
        <v>4791116.16</v>
      </c>
      <c r="F102" s="45">
        <v>4600885.47</v>
      </c>
      <c r="G102" s="45">
        <f t="shared" si="4"/>
        <v>0</v>
      </c>
    </row>
    <row r="103" spans="1:7" x14ac:dyDescent="0.25">
      <c r="A103" s="33" t="s">
        <v>307</v>
      </c>
      <c r="B103" s="45">
        <v>2292518.88</v>
      </c>
      <c r="C103" s="45">
        <v>0</v>
      </c>
      <c r="D103" s="45">
        <v>2292518.88</v>
      </c>
      <c r="E103" s="45">
        <v>2292518.88</v>
      </c>
      <c r="F103" s="45">
        <v>2292518.88</v>
      </c>
      <c r="G103" s="45">
        <f t="shared" si="4"/>
        <v>0</v>
      </c>
    </row>
    <row r="104" spans="1:7" x14ac:dyDescent="0.25">
      <c r="A104" s="33" t="s">
        <v>309</v>
      </c>
      <c r="B104" s="45">
        <v>0</v>
      </c>
      <c r="C104" s="45">
        <v>80112.78</v>
      </c>
      <c r="D104" s="45">
        <v>80112.78</v>
      </c>
      <c r="E104" s="45">
        <v>80112.78</v>
      </c>
      <c r="F104" s="45">
        <v>80112.78</v>
      </c>
      <c r="G104" s="45">
        <f t="shared" si="4"/>
        <v>0</v>
      </c>
    </row>
    <row r="105" spans="1:7" x14ac:dyDescent="0.25">
      <c r="A105" s="33" t="s">
        <v>311</v>
      </c>
      <c r="B105" s="45">
        <v>62075550.680000007</v>
      </c>
      <c r="C105" s="45">
        <v>5611718.0899999989</v>
      </c>
      <c r="D105" s="45">
        <v>67687268.769999996</v>
      </c>
      <c r="E105" s="45">
        <v>55418505.509999998</v>
      </c>
      <c r="F105" s="45">
        <v>55418505.509999998</v>
      </c>
      <c r="G105" s="45">
        <f t="shared" si="4"/>
        <v>12268763.259999998</v>
      </c>
    </row>
    <row r="106" spans="1:7" x14ac:dyDescent="0.25">
      <c r="A106" s="33" t="s">
        <v>313</v>
      </c>
      <c r="B106" s="45">
        <v>235072200.88</v>
      </c>
      <c r="C106" s="45">
        <v>264297778.01000002</v>
      </c>
      <c r="D106" s="45">
        <v>499369978.88999999</v>
      </c>
      <c r="E106" s="45">
        <v>387283101.45000005</v>
      </c>
      <c r="F106" s="45">
        <v>387283101.45000005</v>
      </c>
      <c r="G106" s="45">
        <f t="shared" si="4"/>
        <v>112086877.43999994</v>
      </c>
    </row>
    <row r="107" spans="1:7" x14ac:dyDescent="0.25">
      <c r="A107" s="33" t="s">
        <v>314</v>
      </c>
      <c r="B107" s="45">
        <v>0</v>
      </c>
      <c r="C107" s="45">
        <v>948471.69</v>
      </c>
      <c r="D107" s="45">
        <v>948471.69</v>
      </c>
      <c r="E107" s="45">
        <v>948471.69</v>
      </c>
      <c r="F107" s="45">
        <v>948471.69</v>
      </c>
      <c r="G107" s="45">
        <f t="shared" si="4"/>
        <v>0</v>
      </c>
    </row>
    <row r="108" spans="1:7" x14ac:dyDescent="0.25">
      <c r="A108" s="33" t="s">
        <v>320</v>
      </c>
      <c r="B108" s="45">
        <v>96634428</v>
      </c>
      <c r="C108" s="45">
        <v>-9808430.8400000017</v>
      </c>
      <c r="D108" s="45">
        <v>86825997.159999996</v>
      </c>
      <c r="E108" s="45">
        <v>30958986.990000002</v>
      </c>
      <c r="F108" s="45">
        <v>30958986.990000002</v>
      </c>
      <c r="G108" s="45">
        <f t="shared" si="4"/>
        <v>55867010.169999994</v>
      </c>
    </row>
    <row r="109" spans="1:7" x14ac:dyDescent="0.25">
      <c r="A109" s="33" t="s">
        <v>321</v>
      </c>
      <c r="B109" s="45">
        <v>25000000</v>
      </c>
      <c r="C109" s="45">
        <v>-0.37</v>
      </c>
      <c r="D109" s="45">
        <v>24999999.629999999</v>
      </c>
      <c r="E109" s="45">
        <v>24999999.629999999</v>
      </c>
      <c r="F109" s="45">
        <v>24999999.629999999</v>
      </c>
      <c r="G109" s="45">
        <f t="shared" si="4"/>
        <v>0</v>
      </c>
    </row>
    <row r="110" spans="1:7" x14ac:dyDescent="0.25">
      <c r="A110" s="33" t="s">
        <v>322</v>
      </c>
      <c r="B110" s="45">
        <v>0</v>
      </c>
      <c r="C110" s="45">
        <v>717706</v>
      </c>
      <c r="D110" s="45">
        <v>717706</v>
      </c>
      <c r="E110" s="45">
        <v>717706</v>
      </c>
      <c r="F110" s="45">
        <v>717706</v>
      </c>
      <c r="G110" s="45">
        <f t="shared" si="4"/>
        <v>0</v>
      </c>
    </row>
    <row r="111" spans="1:7" x14ac:dyDescent="0.25">
      <c r="A111" s="33" t="s">
        <v>323</v>
      </c>
      <c r="B111" s="45">
        <v>73267473.99000001</v>
      </c>
      <c r="C111" s="45">
        <v>129599304.06999999</v>
      </c>
      <c r="D111" s="45">
        <v>202866778.05999997</v>
      </c>
      <c r="E111" s="45">
        <v>162906781.41</v>
      </c>
      <c r="F111" s="45">
        <v>162707546.97</v>
      </c>
      <c r="G111" s="45">
        <f t="shared" si="4"/>
        <v>39959996.649999976</v>
      </c>
    </row>
    <row r="112" spans="1:7" x14ac:dyDescent="0.25">
      <c r="A112" s="33" t="s">
        <v>325</v>
      </c>
      <c r="B112" s="45">
        <v>270056151.63999999</v>
      </c>
      <c r="C112" s="45">
        <v>-269556151.63999999</v>
      </c>
      <c r="D112" s="45">
        <v>500000</v>
      </c>
      <c r="E112" s="45">
        <v>0</v>
      </c>
      <c r="F112" s="45">
        <v>0</v>
      </c>
      <c r="G112" s="45">
        <f t="shared" si="4"/>
        <v>500000</v>
      </c>
    </row>
    <row r="113" spans="1:7" x14ac:dyDescent="0.25">
      <c r="A113" s="33" t="s">
        <v>351</v>
      </c>
      <c r="B113" s="45">
        <v>297959891.00000006</v>
      </c>
      <c r="C113" s="45">
        <v>6630487.6400000006</v>
      </c>
      <c r="D113" s="45">
        <v>304590378.63999999</v>
      </c>
      <c r="E113" s="45">
        <v>304590378.63999999</v>
      </c>
      <c r="F113" s="45">
        <v>304590378.63999999</v>
      </c>
      <c r="G113" s="45">
        <f t="shared" si="4"/>
        <v>0</v>
      </c>
    </row>
    <row r="114" spans="1:7" x14ac:dyDescent="0.25">
      <c r="A114" s="33" t="s">
        <v>335</v>
      </c>
      <c r="B114" s="45">
        <v>104491224.14</v>
      </c>
      <c r="C114" s="45">
        <v>-13718298.07</v>
      </c>
      <c r="D114" s="45">
        <v>90772926.069999993</v>
      </c>
      <c r="E114" s="45">
        <v>70001848.489999995</v>
      </c>
      <c r="F114" s="45">
        <v>70001848.489999995</v>
      </c>
      <c r="G114" s="45">
        <f t="shared" si="4"/>
        <v>20771077.579999998</v>
      </c>
    </row>
    <row r="115" spans="1:7" x14ac:dyDescent="0.25">
      <c r="A115" s="33" t="s">
        <v>336</v>
      </c>
      <c r="B115" s="45">
        <v>9806535.3399999999</v>
      </c>
      <c r="C115" s="45">
        <v>33258043.609999996</v>
      </c>
      <c r="D115" s="45">
        <v>43064578.949999996</v>
      </c>
      <c r="E115" s="45">
        <v>25865563.630000003</v>
      </c>
      <c r="F115" s="45">
        <v>25865563.630000003</v>
      </c>
      <c r="G115" s="45">
        <f t="shared" si="4"/>
        <v>17199015.319999993</v>
      </c>
    </row>
    <row r="116" spans="1:7" x14ac:dyDescent="0.25">
      <c r="A116" s="33" t="s">
        <v>337</v>
      </c>
      <c r="B116" s="45">
        <v>0</v>
      </c>
      <c r="C116" s="45">
        <v>6500000</v>
      </c>
      <c r="D116" s="45">
        <v>6500000</v>
      </c>
      <c r="E116" s="45">
        <v>2997056.95</v>
      </c>
      <c r="F116" s="45">
        <v>2997056.95</v>
      </c>
      <c r="G116" s="45">
        <f t="shared" si="4"/>
        <v>3502943.05</v>
      </c>
    </row>
    <row r="117" spans="1:7" x14ac:dyDescent="0.25">
      <c r="A117" s="33" t="s">
        <v>340</v>
      </c>
      <c r="B117" s="45">
        <v>20340346.390000001</v>
      </c>
      <c r="C117" s="45">
        <v>-9013329.5700000022</v>
      </c>
      <c r="D117" s="45">
        <v>11327016.82</v>
      </c>
      <c r="E117" s="45">
        <v>7129733.2400000002</v>
      </c>
      <c r="F117" s="45">
        <v>7129733.2400000002</v>
      </c>
      <c r="G117" s="45">
        <f t="shared" si="4"/>
        <v>4197283.58</v>
      </c>
    </row>
    <row r="118" spans="1:7" x14ac:dyDescent="0.25">
      <c r="A118" s="33" t="s">
        <v>342</v>
      </c>
      <c r="B118" s="45">
        <v>0</v>
      </c>
      <c r="C118" s="45">
        <v>176470.58</v>
      </c>
      <c r="D118" s="45">
        <v>176470.58</v>
      </c>
      <c r="E118" s="45">
        <v>176470.58</v>
      </c>
      <c r="F118" s="45">
        <v>176470.58</v>
      </c>
      <c r="G118" s="45">
        <f t="shared" si="4"/>
        <v>0</v>
      </c>
    </row>
    <row r="119" spans="1:7" x14ac:dyDescent="0.25">
      <c r="A119" s="33" t="s">
        <v>344</v>
      </c>
      <c r="B119" s="45">
        <v>123223664.86</v>
      </c>
      <c r="C119" s="45">
        <v>60064970.030000009</v>
      </c>
      <c r="D119" s="45">
        <v>183288634.89000002</v>
      </c>
      <c r="E119" s="45">
        <v>149199117.83999997</v>
      </c>
      <c r="F119" s="45">
        <v>147366984.75999999</v>
      </c>
      <c r="G119" s="45">
        <f t="shared" si="4"/>
        <v>34089517.050000042</v>
      </c>
    </row>
    <row r="120" spans="1:7" x14ac:dyDescent="0.25">
      <c r="A120" s="33" t="s">
        <v>348</v>
      </c>
      <c r="B120" s="45">
        <v>305110221.23000002</v>
      </c>
      <c r="C120" s="45">
        <v>33926093.780000001</v>
      </c>
      <c r="D120" s="45">
        <v>339036315.00999999</v>
      </c>
      <c r="E120" s="45">
        <v>339035156.49000001</v>
      </c>
      <c r="F120" s="45">
        <v>339035156.49000001</v>
      </c>
      <c r="G120" s="45">
        <f t="shared" si="4"/>
        <v>1158.5199999809265</v>
      </c>
    </row>
    <row r="121" spans="1:7" x14ac:dyDescent="0.25">
      <c r="A121" s="33" t="s">
        <v>349</v>
      </c>
      <c r="B121" s="45">
        <v>33624643.280000001</v>
      </c>
      <c r="C121" s="45">
        <v>-20124643.280000001</v>
      </c>
      <c r="D121" s="45">
        <v>13500000</v>
      </c>
      <c r="E121" s="45">
        <v>2463273.2799999998</v>
      </c>
      <c r="F121" s="45">
        <v>2463273.2799999998</v>
      </c>
      <c r="G121" s="45">
        <f t="shared" si="4"/>
        <v>11036726.720000001</v>
      </c>
    </row>
    <row r="122" spans="1:7" x14ac:dyDescent="0.25">
      <c r="A122" s="12" t="s">
        <v>2</v>
      </c>
      <c r="B122" s="23"/>
      <c r="C122" s="23"/>
      <c r="D122" s="23"/>
      <c r="E122" s="23"/>
      <c r="F122" s="23"/>
      <c r="G122" s="23"/>
    </row>
    <row r="123" spans="1:7" x14ac:dyDescent="0.25">
      <c r="A123" s="1" t="s">
        <v>103</v>
      </c>
      <c r="B123" s="2">
        <f>SUM(B90,B9)</f>
        <v>8670169298.0400009</v>
      </c>
      <c r="C123" s="2">
        <f t="shared" ref="C123:G123" si="5">SUM(C90,C9)</f>
        <v>3735617305.3400011</v>
      </c>
      <c r="D123" s="2">
        <f t="shared" si="5"/>
        <v>12405786603.379995</v>
      </c>
      <c r="E123" s="2">
        <f t="shared" si="5"/>
        <v>10035576626.599997</v>
      </c>
      <c r="F123" s="2">
        <f t="shared" si="5"/>
        <v>9961424498.579998</v>
      </c>
      <c r="G123" s="2">
        <f t="shared" si="5"/>
        <v>2370209976.7799978</v>
      </c>
    </row>
    <row r="124" spans="1:7" x14ac:dyDescent="0.25">
      <c r="A124" s="26"/>
      <c r="B124" s="26"/>
      <c r="C124" s="26"/>
      <c r="D124" s="26"/>
      <c r="E124" s="26"/>
      <c r="F124" s="26"/>
      <c r="G124" s="26"/>
    </row>
    <row r="126" spans="1:7" x14ac:dyDescent="0.25">
      <c r="B126" s="90"/>
      <c r="C126" s="90"/>
      <c r="D126" s="90"/>
      <c r="E126" s="90"/>
      <c r="F126" s="90"/>
      <c r="G126" s="9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89:G90 B9:G9 B122:G12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2:G123 C9:G9 B89:G9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B2" sqref="B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4" t="s">
        <v>108</v>
      </c>
      <c r="B1" s="105"/>
      <c r="C1" s="105"/>
      <c r="D1" s="105"/>
      <c r="E1" s="105"/>
      <c r="F1" s="105"/>
      <c r="G1" s="105"/>
    </row>
    <row r="2" spans="1:7" x14ac:dyDescent="0.25">
      <c r="A2" s="61" t="s">
        <v>274</v>
      </c>
      <c r="B2" s="62"/>
      <c r="C2" s="62"/>
      <c r="D2" s="62"/>
      <c r="E2" s="62"/>
      <c r="F2" s="62"/>
      <c r="G2" s="63"/>
    </row>
    <row r="3" spans="1:7" x14ac:dyDescent="0.25">
      <c r="A3" s="64" t="s">
        <v>109</v>
      </c>
      <c r="B3" s="65"/>
      <c r="C3" s="65"/>
      <c r="D3" s="65"/>
      <c r="E3" s="65"/>
      <c r="F3" s="65"/>
      <c r="G3" s="66"/>
    </row>
    <row r="4" spans="1:7" x14ac:dyDescent="0.25">
      <c r="A4" s="64" t="s">
        <v>110</v>
      </c>
      <c r="B4" s="65"/>
      <c r="C4" s="65"/>
      <c r="D4" s="65"/>
      <c r="E4" s="65"/>
      <c r="F4" s="65"/>
      <c r="G4" s="66"/>
    </row>
    <row r="5" spans="1:7" x14ac:dyDescent="0.25">
      <c r="A5" s="64" t="s">
        <v>355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96" t="s">
        <v>1</v>
      </c>
      <c r="B7" s="101" t="s">
        <v>22</v>
      </c>
      <c r="C7" s="102"/>
      <c r="D7" s="102"/>
      <c r="E7" s="102"/>
      <c r="F7" s="103"/>
      <c r="G7" s="92" t="s">
        <v>111</v>
      </c>
    </row>
    <row r="8" spans="1:7" ht="30" x14ac:dyDescent="0.25">
      <c r="A8" s="97"/>
      <c r="B8" s="6" t="s">
        <v>24</v>
      </c>
      <c r="C8" s="3" t="s">
        <v>112</v>
      </c>
      <c r="D8" s="6" t="s">
        <v>26</v>
      </c>
      <c r="E8" s="6" t="s">
        <v>3</v>
      </c>
      <c r="F8" s="13" t="s">
        <v>4</v>
      </c>
      <c r="G8" s="91"/>
    </row>
    <row r="9" spans="1:7" ht="16.5" customHeight="1" x14ac:dyDescent="0.25">
      <c r="A9" s="7" t="s">
        <v>113</v>
      </c>
      <c r="B9" s="11">
        <f>SUM(B10,B19,B27,B37)</f>
        <v>6441894870.7599993</v>
      </c>
      <c r="C9" s="11">
        <f t="shared" ref="C9:G9" si="0">SUM(C10,C19,C27,C37)</f>
        <v>3433607555.4699993</v>
      </c>
      <c r="D9" s="11">
        <f t="shared" si="0"/>
        <v>9875502426.2299995</v>
      </c>
      <c r="E9" s="11">
        <f t="shared" si="0"/>
        <v>7852196825.0199995</v>
      </c>
      <c r="F9" s="11">
        <f t="shared" si="0"/>
        <v>7807056507.1999989</v>
      </c>
      <c r="G9" s="11">
        <f t="shared" si="0"/>
        <v>2023305601.2099991</v>
      </c>
    </row>
    <row r="10" spans="1:7" ht="15" customHeight="1" x14ac:dyDescent="0.25">
      <c r="A10" s="28" t="s">
        <v>114</v>
      </c>
      <c r="B10" s="22">
        <f>SUM(B11:B18)</f>
        <v>3671468200.7599998</v>
      </c>
      <c r="C10" s="22">
        <f t="shared" ref="C10:G10" si="1">SUM(C11:C18)</f>
        <v>140570320.72999999</v>
      </c>
      <c r="D10" s="22">
        <f t="shared" si="1"/>
        <v>3812038521.4899988</v>
      </c>
      <c r="E10" s="22">
        <f t="shared" si="1"/>
        <v>3218966932.48</v>
      </c>
      <c r="F10" s="22">
        <f t="shared" si="1"/>
        <v>3193185414.8000002</v>
      </c>
      <c r="G10" s="22">
        <f t="shared" si="1"/>
        <v>593071589.00999832</v>
      </c>
    </row>
    <row r="11" spans="1:7" x14ac:dyDescent="0.25">
      <c r="A11" s="47" t="s">
        <v>115</v>
      </c>
      <c r="B11" s="22">
        <v>28236707.34</v>
      </c>
      <c r="C11" s="22">
        <v>-1333880.5500000005</v>
      </c>
      <c r="D11" s="22">
        <v>26902826.789999995</v>
      </c>
      <c r="E11" s="22">
        <v>25676264.140000001</v>
      </c>
      <c r="F11" s="22">
        <v>25230314.52</v>
      </c>
      <c r="G11" s="22">
        <f>D11-E11</f>
        <v>1226562.6499999948</v>
      </c>
    </row>
    <row r="12" spans="1:7" x14ac:dyDescent="0.25">
      <c r="A12" s="47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f t="shared" ref="G12:G18" si="2">D12-E12</f>
        <v>0</v>
      </c>
    </row>
    <row r="13" spans="1:7" x14ac:dyDescent="0.25">
      <c r="A13" s="47" t="s">
        <v>117</v>
      </c>
      <c r="B13" s="22">
        <v>505597964.44</v>
      </c>
      <c r="C13" s="22">
        <v>-174184140.39000008</v>
      </c>
      <c r="D13" s="22">
        <v>331413824.05000037</v>
      </c>
      <c r="E13" s="22">
        <v>292335344.87000012</v>
      </c>
      <c r="F13" s="22">
        <v>288993742.41000003</v>
      </c>
      <c r="G13" s="22">
        <f t="shared" si="2"/>
        <v>39078479.180000246</v>
      </c>
    </row>
    <row r="14" spans="1:7" x14ac:dyDescent="0.25">
      <c r="A14" s="47" t="s">
        <v>118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 t="shared" si="2"/>
        <v>0</v>
      </c>
    </row>
    <row r="15" spans="1:7" x14ac:dyDescent="0.25">
      <c r="A15" s="47" t="s">
        <v>119</v>
      </c>
      <c r="B15" s="22">
        <v>472014090.43000001</v>
      </c>
      <c r="C15" s="22">
        <v>-8718851.6899999995</v>
      </c>
      <c r="D15" s="22">
        <v>463295238.74000001</v>
      </c>
      <c r="E15" s="22">
        <v>420556595.24999994</v>
      </c>
      <c r="F15" s="22">
        <v>414169814.70999986</v>
      </c>
      <c r="G15" s="22">
        <f t="shared" si="2"/>
        <v>42738643.490000069</v>
      </c>
    </row>
    <row r="16" spans="1:7" x14ac:dyDescent="0.25">
      <c r="A16" s="47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f t="shared" si="2"/>
        <v>0</v>
      </c>
    </row>
    <row r="17" spans="1:7" x14ac:dyDescent="0.25">
      <c r="A17" s="47" t="s">
        <v>121</v>
      </c>
      <c r="B17" s="22">
        <v>2235622453.8499999</v>
      </c>
      <c r="C17" s="22">
        <v>189584086.57000002</v>
      </c>
      <c r="D17" s="22">
        <v>2425206540.4199986</v>
      </c>
      <c r="E17" s="22">
        <v>2092877683.9800003</v>
      </c>
      <c r="F17" s="22">
        <v>2080008577.6000004</v>
      </c>
      <c r="G17" s="22">
        <f>D17-E17</f>
        <v>332328856.43999839</v>
      </c>
    </row>
    <row r="18" spans="1:7" x14ac:dyDescent="0.25">
      <c r="A18" s="47" t="s">
        <v>122</v>
      </c>
      <c r="B18" s="22">
        <v>429996984.69999999</v>
      </c>
      <c r="C18" s="22">
        <v>135223106.79000005</v>
      </c>
      <c r="D18" s="22">
        <v>565220091.48999953</v>
      </c>
      <c r="E18" s="22">
        <v>387521044.23999995</v>
      </c>
      <c r="F18" s="22">
        <v>384782965.55999994</v>
      </c>
      <c r="G18" s="22">
        <f t="shared" si="2"/>
        <v>177699047.24999958</v>
      </c>
    </row>
    <row r="19" spans="1:7" x14ac:dyDescent="0.25">
      <c r="A19" s="28" t="s">
        <v>123</v>
      </c>
      <c r="B19" s="22">
        <f>SUM(B20:B26)</f>
        <v>1982799425.3599997</v>
      </c>
      <c r="C19" s="22">
        <f t="shared" ref="C19:G19" si="3">SUM(C20:C26)</f>
        <v>2851260048.5599995</v>
      </c>
      <c r="D19" s="22">
        <f t="shared" si="3"/>
        <v>4834059473.9200001</v>
      </c>
      <c r="E19" s="22">
        <f t="shared" si="3"/>
        <v>3635358619.1599989</v>
      </c>
      <c r="F19" s="22">
        <f t="shared" si="3"/>
        <v>3621178233.6599989</v>
      </c>
      <c r="G19" s="22">
        <f t="shared" si="3"/>
        <v>1198700854.7600007</v>
      </c>
    </row>
    <row r="20" spans="1:7" x14ac:dyDescent="0.25">
      <c r="A20" s="47" t="s">
        <v>124</v>
      </c>
      <c r="B20" s="22">
        <v>149786746.5</v>
      </c>
      <c r="C20" s="22">
        <v>257890070.55999997</v>
      </c>
      <c r="D20" s="22">
        <v>407676817.06</v>
      </c>
      <c r="E20" s="22">
        <v>381394774.81999975</v>
      </c>
      <c r="F20" s="22">
        <v>379634133.92999971</v>
      </c>
      <c r="G20" s="22">
        <f>D20-E20</f>
        <v>26282042.240000248</v>
      </c>
    </row>
    <row r="21" spans="1:7" x14ac:dyDescent="0.25">
      <c r="A21" s="47" t="s">
        <v>125</v>
      </c>
      <c r="B21" s="22">
        <v>979333945.80999994</v>
      </c>
      <c r="C21" s="22">
        <v>2200024877.7999997</v>
      </c>
      <c r="D21" s="22">
        <v>3179358823.6099997</v>
      </c>
      <c r="E21" s="22">
        <v>2186130791.559999</v>
      </c>
      <c r="F21" s="22">
        <v>2175632763.4199991</v>
      </c>
      <c r="G21" s="22">
        <f t="shared" ref="G21:G41" si="4">D21-E21</f>
        <v>993228032.05000067</v>
      </c>
    </row>
    <row r="22" spans="1:7" x14ac:dyDescent="0.25">
      <c r="A22" s="47" t="s">
        <v>126</v>
      </c>
      <c r="B22" s="22">
        <v>115373188.73</v>
      </c>
      <c r="C22" s="22">
        <v>19098544.569999997</v>
      </c>
      <c r="D22" s="22">
        <v>134471733.30000001</v>
      </c>
      <c r="E22" s="22">
        <v>112378696.57000002</v>
      </c>
      <c r="F22" s="22">
        <v>111673085.81</v>
      </c>
      <c r="G22" s="22">
        <f t="shared" si="4"/>
        <v>22093036.729999989</v>
      </c>
    </row>
    <row r="23" spans="1:7" x14ac:dyDescent="0.25">
      <c r="A23" s="47" t="s">
        <v>127</v>
      </c>
      <c r="B23" s="22">
        <v>276511065.97000003</v>
      </c>
      <c r="C23" s="22">
        <v>218204421.83999994</v>
      </c>
      <c r="D23" s="22">
        <v>494715487.80999994</v>
      </c>
      <c r="E23" s="22">
        <v>411549822.43000013</v>
      </c>
      <c r="F23" s="22">
        <v>411105796.91000009</v>
      </c>
      <c r="G23" s="22">
        <f t="shared" si="4"/>
        <v>83165665.379999816</v>
      </c>
    </row>
    <row r="24" spans="1:7" x14ac:dyDescent="0.25">
      <c r="A24" s="47" t="s">
        <v>128</v>
      </c>
      <c r="B24" s="22">
        <v>122130353.88</v>
      </c>
      <c r="C24" s="22">
        <v>67122040.219999984</v>
      </c>
      <c r="D24" s="22">
        <v>189252394.09999999</v>
      </c>
      <c r="E24" s="22">
        <v>134658524.63999996</v>
      </c>
      <c r="F24" s="22">
        <v>134083248.09999996</v>
      </c>
      <c r="G24" s="22">
        <f t="shared" si="4"/>
        <v>54593869.460000038</v>
      </c>
    </row>
    <row r="25" spans="1:7" x14ac:dyDescent="0.25">
      <c r="A25" s="47" t="s">
        <v>129</v>
      </c>
      <c r="B25" s="22">
        <v>233227837.84</v>
      </c>
      <c r="C25" s="22">
        <v>74869135.930000007</v>
      </c>
      <c r="D25" s="22">
        <v>308096973.76999998</v>
      </c>
      <c r="E25" s="22">
        <v>288758765.94999999</v>
      </c>
      <c r="F25" s="22">
        <v>288561962.30000001</v>
      </c>
      <c r="G25" s="22">
        <f t="shared" si="4"/>
        <v>19338207.819999993</v>
      </c>
    </row>
    <row r="26" spans="1:7" x14ac:dyDescent="0.25">
      <c r="A26" s="47" t="s">
        <v>130</v>
      </c>
      <c r="B26" s="22">
        <v>106436286.63</v>
      </c>
      <c r="C26" s="22">
        <v>14050957.639999999</v>
      </c>
      <c r="D26" s="22">
        <v>120487244.27</v>
      </c>
      <c r="E26" s="22">
        <v>120487243.19</v>
      </c>
      <c r="F26" s="22">
        <v>120487243.19</v>
      </c>
      <c r="G26" s="22">
        <f t="shared" si="4"/>
        <v>1.0799999982118607</v>
      </c>
    </row>
    <row r="27" spans="1:7" x14ac:dyDescent="0.25">
      <c r="A27" s="28" t="s">
        <v>131</v>
      </c>
      <c r="B27" s="22">
        <f>SUM(B28:B36)</f>
        <v>787627244.6400001</v>
      </c>
      <c r="C27" s="22">
        <f t="shared" ref="C27:G27" si="5">SUM(C28:C36)</f>
        <v>441527923.50999999</v>
      </c>
      <c r="D27" s="22">
        <f t="shared" si="5"/>
        <v>1229155168.1499996</v>
      </c>
      <c r="E27" s="22">
        <f t="shared" si="5"/>
        <v>997871273.38</v>
      </c>
      <c r="F27" s="22">
        <f t="shared" si="5"/>
        <v>992692858.73999989</v>
      </c>
      <c r="G27" s="22">
        <f t="shared" si="5"/>
        <v>231283894.76999986</v>
      </c>
    </row>
    <row r="28" spans="1:7" x14ac:dyDescent="0.25">
      <c r="A28" s="50" t="s">
        <v>132</v>
      </c>
      <c r="B28" s="22">
        <v>158887381.33000001</v>
      </c>
      <c r="C28" s="22">
        <v>30019061.510000013</v>
      </c>
      <c r="D28" s="22">
        <v>188906442.83999994</v>
      </c>
      <c r="E28" s="22">
        <v>177396270.19999993</v>
      </c>
      <c r="F28" s="22">
        <v>175745251.93999994</v>
      </c>
      <c r="G28" s="22">
        <f t="shared" si="4"/>
        <v>11510172.640000015</v>
      </c>
    </row>
    <row r="29" spans="1:7" x14ac:dyDescent="0.25">
      <c r="A29" s="47" t="s">
        <v>133</v>
      </c>
      <c r="B29" s="22">
        <v>24745444.399999999</v>
      </c>
      <c r="C29" s="22">
        <v>5046613.95</v>
      </c>
      <c r="D29" s="22">
        <v>29792058.349999998</v>
      </c>
      <c r="E29" s="22">
        <v>27000912.109999999</v>
      </c>
      <c r="F29" s="22">
        <v>27000912.109999999</v>
      </c>
      <c r="G29" s="22">
        <f t="shared" si="4"/>
        <v>2791146.2399999984</v>
      </c>
    </row>
    <row r="30" spans="1:7" x14ac:dyDescent="0.25">
      <c r="A30" s="47" t="s">
        <v>134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si="4"/>
        <v>0</v>
      </c>
    </row>
    <row r="31" spans="1:7" x14ac:dyDescent="0.25">
      <c r="A31" s="47" t="s">
        <v>135</v>
      </c>
      <c r="B31" s="22">
        <v>451040887.91000003</v>
      </c>
      <c r="C31" s="22">
        <v>25346037.09</v>
      </c>
      <c r="D31" s="22">
        <v>476386924.99999994</v>
      </c>
      <c r="E31" s="22">
        <v>415496344.81999999</v>
      </c>
      <c r="F31" s="22">
        <v>412956813.04999995</v>
      </c>
      <c r="G31" s="22">
        <f t="shared" si="4"/>
        <v>60890580.179999948</v>
      </c>
    </row>
    <row r="32" spans="1:7" x14ac:dyDescent="0.25">
      <c r="A32" s="47" t="s">
        <v>136</v>
      </c>
      <c r="B32" s="22">
        <v>27186886.949999999</v>
      </c>
      <c r="C32" s="22">
        <v>332235688.37</v>
      </c>
      <c r="D32" s="22">
        <v>359422575.31999999</v>
      </c>
      <c r="E32" s="22">
        <v>236958752.46000004</v>
      </c>
      <c r="F32" s="22">
        <v>236958752.46000004</v>
      </c>
      <c r="G32" s="22">
        <f t="shared" si="4"/>
        <v>122463822.85999995</v>
      </c>
    </row>
    <row r="33" spans="1:7" ht="14.45" customHeight="1" x14ac:dyDescent="0.25">
      <c r="A33" s="47" t="s">
        <v>137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4"/>
        <v>0</v>
      </c>
    </row>
    <row r="34" spans="1:7" ht="14.45" customHeight="1" x14ac:dyDescent="0.25">
      <c r="A34" s="47" t="s">
        <v>138</v>
      </c>
      <c r="B34" s="22">
        <v>101168452.37</v>
      </c>
      <c r="C34" s="22">
        <v>12629912.999999996</v>
      </c>
      <c r="D34" s="22">
        <v>113798365.37</v>
      </c>
      <c r="E34" s="22">
        <v>112157619.85000001</v>
      </c>
      <c r="F34" s="22">
        <v>111885456.03</v>
      </c>
      <c r="G34" s="22">
        <f t="shared" si="4"/>
        <v>1640745.5199999958</v>
      </c>
    </row>
    <row r="35" spans="1:7" ht="14.45" customHeight="1" x14ac:dyDescent="0.25">
      <c r="A35" s="47" t="s">
        <v>139</v>
      </c>
      <c r="B35" s="22">
        <v>24598191.68</v>
      </c>
      <c r="C35" s="22">
        <v>36250609.590000004</v>
      </c>
      <c r="D35" s="22">
        <v>60848801.270000011</v>
      </c>
      <c r="E35" s="22">
        <v>28861373.940000013</v>
      </c>
      <c r="F35" s="22">
        <v>28145673.15000001</v>
      </c>
      <c r="G35" s="22">
        <f t="shared" si="4"/>
        <v>31987427.329999998</v>
      </c>
    </row>
    <row r="36" spans="1:7" ht="14.45" customHeight="1" x14ac:dyDescent="0.25">
      <c r="A36" s="47" t="s">
        <v>140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 t="shared" si="4"/>
        <v>0</v>
      </c>
    </row>
    <row r="37" spans="1:7" ht="14.45" customHeight="1" x14ac:dyDescent="0.25">
      <c r="A37" s="29" t="s">
        <v>141</v>
      </c>
      <c r="B37" s="22">
        <f>SUM(B38:B41)</f>
        <v>0</v>
      </c>
      <c r="C37" s="22">
        <f t="shared" ref="C37:G37" si="6">SUM(C38:C41)</f>
        <v>249262.67</v>
      </c>
      <c r="D37" s="22">
        <f t="shared" si="6"/>
        <v>249262.67</v>
      </c>
      <c r="E37" s="22">
        <f t="shared" si="6"/>
        <v>0</v>
      </c>
      <c r="F37" s="22">
        <f t="shared" si="6"/>
        <v>0</v>
      </c>
      <c r="G37" s="22">
        <f t="shared" si="6"/>
        <v>249262.67</v>
      </c>
    </row>
    <row r="38" spans="1:7" x14ac:dyDescent="0.25">
      <c r="A38" s="50" t="s">
        <v>142</v>
      </c>
      <c r="B38" s="22">
        <v>0</v>
      </c>
      <c r="C38" s="22">
        <v>249262.67</v>
      </c>
      <c r="D38" s="22">
        <v>249262.67</v>
      </c>
      <c r="E38" s="22">
        <v>0</v>
      </c>
      <c r="F38" s="22">
        <v>0</v>
      </c>
      <c r="G38" s="22">
        <f t="shared" si="4"/>
        <v>249262.67</v>
      </c>
    </row>
    <row r="39" spans="1:7" ht="30" x14ac:dyDescent="0.25">
      <c r="A39" s="50" t="s">
        <v>143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si="4"/>
        <v>0</v>
      </c>
    </row>
    <row r="40" spans="1:7" x14ac:dyDescent="0.25">
      <c r="A40" s="50" t="s">
        <v>144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f t="shared" si="4"/>
        <v>0</v>
      </c>
    </row>
    <row r="41" spans="1:7" x14ac:dyDescent="0.25">
      <c r="A41" s="50" t="s">
        <v>145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f t="shared" si="4"/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146</v>
      </c>
      <c r="B43" s="2">
        <f>SUM(B44,B53,B61,B71)</f>
        <v>2228274427.2799997</v>
      </c>
      <c r="C43" s="2">
        <f t="shared" ref="C43:G43" si="7">SUM(C44,C53,C61,C71)</f>
        <v>302009749.87000006</v>
      </c>
      <c r="D43" s="2">
        <f t="shared" si="7"/>
        <v>2530284177.1499996</v>
      </c>
      <c r="E43" s="2">
        <f t="shared" si="7"/>
        <v>2183379801.5800004</v>
      </c>
      <c r="F43" s="2">
        <f t="shared" si="7"/>
        <v>2154367991.3800006</v>
      </c>
      <c r="G43" s="2">
        <f t="shared" si="7"/>
        <v>346904375.56999981</v>
      </c>
    </row>
    <row r="44" spans="1:7" x14ac:dyDescent="0.25">
      <c r="A44" s="28" t="s">
        <v>114</v>
      </c>
      <c r="B44" s="22">
        <f>SUM(B45:B52)</f>
        <v>979784114.90999997</v>
      </c>
      <c r="C44" s="22">
        <f t="shared" ref="C44:G44" si="8">SUM(C45:C52)</f>
        <v>-219951061.16</v>
      </c>
      <c r="D44" s="22">
        <f t="shared" si="8"/>
        <v>759833053.75</v>
      </c>
      <c r="E44" s="22">
        <f t="shared" si="8"/>
        <v>692101243.21999991</v>
      </c>
      <c r="F44" s="22">
        <f t="shared" si="8"/>
        <v>665120800.54000008</v>
      </c>
      <c r="G44" s="22">
        <f t="shared" si="8"/>
        <v>67731810.530000091</v>
      </c>
    </row>
    <row r="45" spans="1:7" x14ac:dyDescent="0.25">
      <c r="A45" s="50" t="s">
        <v>115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f>D45-E45</f>
        <v>0</v>
      </c>
    </row>
    <row r="46" spans="1:7" x14ac:dyDescent="0.25">
      <c r="A46" s="50" t="s">
        <v>116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f t="shared" ref="G46:G75" si="9">D46-E46</f>
        <v>0</v>
      </c>
    </row>
    <row r="47" spans="1:7" x14ac:dyDescent="0.25">
      <c r="A47" s="50" t="s">
        <v>117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f t="shared" si="9"/>
        <v>0</v>
      </c>
    </row>
    <row r="48" spans="1:7" x14ac:dyDescent="0.25">
      <c r="A48" s="50" t="s">
        <v>118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f t="shared" si="9"/>
        <v>0</v>
      </c>
    </row>
    <row r="49" spans="1:7" x14ac:dyDescent="0.25">
      <c r="A49" s="50" t="s">
        <v>119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f t="shared" si="9"/>
        <v>0</v>
      </c>
    </row>
    <row r="50" spans="1:7" x14ac:dyDescent="0.25">
      <c r="A50" s="50" t="s">
        <v>120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f t="shared" si="9"/>
        <v>0</v>
      </c>
    </row>
    <row r="51" spans="1:7" x14ac:dyDescent="0.25">
      <c r="A51" s="50" t="s">
        <v>121</v>
      </c>
      <c r="B51" s="22">
        <v>709727963.26999998</v>
      </c>
      <c r="C51" s="22">
        <v>49524977.700000018</v>
      </c>
      <c r="D51" s="22">
        <v>759252940.97000003</v>
      </c>
      <c r="E51" s="22">
        <v>692021130.43999994</v>
      </c>
      <c r="F51" s="22">
        <v>665040687.76000011</v>
      </c>
      <c r="G51" s="22">
        <f>D51-E51</f>
        <v>67231810.530000091</v>
      </c>
    </row>
    <row r="52" spans="1:7" x14ac:dyDescent="0.25">
      <c r="A52" s="50" t="s">
        <v>122</v>
      </c>
      <c r="B52" s="22">
        <v>270056151.63999999</v>
      </c>
      <c r="C52" s="22">
        <v>-269476038.86000001</v>
      </c>
      <c r="D52" s="22">
        <v>580112.78</v>
      </c>
      <c r="E52" s="22">
        <v>80112.78</v>
      </c>
      <c r="F52" s="22">
        <v>80112.78</v>
      </c>
      <c r="G52" s="22">
        <f t="shared" si="9"/>
        <v>500000</v>
      </c>
    </row>
    <row r="53" spans="1:7" x14ac:dyDescent="0.25">
      <c r="A53" s="28" t="s">
        <v>123</v>
      </c>
      <c r="B53" s="22">
        <f>SUM(B54:B60)</f>
        <v>950530421.37</v>
      </c>
      <c r="C53" s="22">
        <f t="shared" ref="C53:G53" si="10">SUM(C54:C60)</f>
        <v>496782130.48000008</v>
      </c>
      <c r="D53" s="22">
        <f t="shared" si="10"/>
        <v>1447312551.8499999</v>
      </c>
      <c r="E53" s="22">
        <f t="shared" si="10"/>
        <v>1183883603.5800004</v>
      </c>
      <c r="F53" s="22">
        <f t="shared" si="10"/>
        <v>1181852236.0600004</v>
      </c>
      <c r="G53" s="22">
        <f t="shared" si="10"/>
        <v>263428948.26999977</v>
      </c>
    </row>
    <row r="54" spans="1:7" x14ac:dyDescent="0.25">
      <c r="A54" s="50" t="s">
        <v>124</v>
      </c>
      <c r="B54" s="22">
        <v>349002941.27999997</v>
      </c>
      <c r="C54" s="22">
        <v>30299354.870000005</v>
      </c>
      <c r="D54" s="22">
        <v>379302296.14999998</v>
      </c>
      <c r="E54" s="22">
        <v>379301137.62</v>
      </c>
      <c r="F54" s="22">
        <v>379301137.62</v>
      </c>
      <c r="G54" s="22">
        <f t="shared" si="9"/>
        <v>1158.5299999713898</v>
      </c>
    </row>
    <row r="55" spans="1:7" x14ac:dyDescent="0.25">
      <c r="A55" s="50" t="s">
        <v>125</v>
      </c>
      <c r="B55" s="22">
        <v>495086516.75</v>
      </c>
      <c r="C55" s="22">
        <v>436356692.26000005</v>
      </c>
      <c r="D55" s="22">
        <v>931443209.00999999</v>
      </c>
      <c r="E55" s="22">
        <v>744584387.81000018</v>
      </c>
      <c r="F55" s="22">
        <v>742553020.2900002</v>
      </c>
      <c r="G55" s="22">
        <f t="shared" si="9"/>
        <v>186858821.19999981</v>
      </c>
    </row>
    <row r="56" spans="1:7" x14ac:dyDescent="0.25">
      <c r="A56" s="50" t="s">
        <v>126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f t="shared" si="9"/>
        <v>0</v>
      </c>
    </row>
    <row r="57" spans="1:7" x14ac:dyDescent="0.25">
      <c r="A57" s="51" t="s">
        <v>127</v>
      </c>
      <c r="B57" s="22">
        <v>9806535.3399999999</v>
      </c>
      <c r="C57" s="22">
        <v>33258043.609999996</v>
      </c>
      <c r="D57" s="22">
        <v>43064578.949999996</v>
      </c>
      <c r="E57" s="22">
        <v>25865563.630000003</v>
      </c>
      <c r="F57" s="22">
        <v>25865563.630000003</v>
      </c>
      <c r="G57" s="22">
        <f t="shared" si="9"/>
        <v>17199015.319999993</v>
      </c>
    </row>
    <row r="58" spans="1:7" x14ac:dyDescent="0.25">
      <c r="A58" s="50" t="s">
        <v>128</v>
      </c>
      <c r="B58" s="22">
        <v>96634428</v>
      </c>
      <c r="C58" s="22">
        <v>-9808430.8400000017</v>
      </c>
      <c r="D58" s="22">
        <v>86825997.159999996</v>
      </c>
      <c r="E58" s="22">
        <v>30958986.990000002</v>
      </c>
      <c r="F58" s="22">
        <v>30958986.990000002</v>
      </c>
      <c r="G58" s="22">
        <f t="shared" si="9"/>
        <v>55867010.169999994</v>
      </c>
    </row>
    <row r="59" spans="1:7" x14ac:dyDescent="0.25">
      <c r="A59" s="50" t="s">
        <v>129</v>
      </c>
      <c r="B59" s="22">
        <v>0</v>
      </c>
      <c r="C59" s="22">
        <v>6500000</v>
      </c>
      <c r="D59" s="22">
        <v>6500000</v>
      </c>
      <c r="E59" s="22">
        <v>2997056.95</v>
      </c>
      <c r="F59" s="22">
        <v>2997056.95</v>
      </c>
      <c r="G59" s="22">
        <f t="shared" si="9"/>
        <v>3502943.05</v>
      </c>
    </row>
    <row r="60" spans="1:7" x14ac:dyDescent="0.25">
      <c r="A60" s="50" t="s">
        <v>130</v>
      </c>
      <c r="B60" s="22">
        <v>0</v>
      </c>
      <c r="C60" s="22">
        <v>176470.58</v>
      </c>
      <c r="D60" s="22">
        <v>176470.58</v>
      </c>
      <c r="E60" s="22">
        <v>176470.58</v>
      </c>
      <c r="F60" s="22">
        <v>176470.58</v>
      </c>
      <c r="G60" s="22">
        <f t="shared" si="9"/>
        <v>0</v>
      </c>
    </row>
    <row r="61" spans="1:7" x14ac:dyDescent="0.25">
      <c r="A61" s="28" t="s">
        <v>131</v>
      </c>
      <c r="B61" s="22">
        <f>SUM(B62:B70)</f>
        <v>0</v>
      </c>
      <c r="C61" s="22">
        <f t="shared" ref="C61:G61" si="11">SUM(C62:C70)</f>
        <v>18548192.91</v>
      </c>
      <c r="D61" s="22">
        <f t="shared" si="11"/>
        <v>18548192.91</v>
      </c>
      <c r="E61" s="22">
        <f t="shared" si="11"/>
        <v>2804576.14</v>
      </c>
      <c r="F61" s="22">
        <f t="shared" si="11"/>
        <v>2804576.14</v>
      </c>
      <c r="G61" s="22">
        <f t="shared" si="11"/>
        <v>15743616.77</v>
      </c>
    </row>
    <row r="62" spans="1:7" x14ac:dyDescent="0.25">
      <c r="A62" s="50" t="s">
        <v>132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f t="shared" si="9"/>
        <v>0</v>
      </c>
    </row>
    <row r="63" spans="1:7" x14ac:dyDescent="0.25">
      <c r="A63" s="50" t="s">
        <v>133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f t="shared" si="9"/>
        <v>0</v>
      </c>
    </row>
    <row r="64" spans="1:7" x14ac:dyDescent="0.25">
      <c r="A64" s="50" t="s">
        <v>134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f t="shared" si="9"/>
        <v>0</v>
      </c>
    </row>
    <row r="65" spans="1:7" x14ac:dyDescent="0.25">
      <c r="A65" s="50" t="s">
        <v>135</v>
      </c>
      <c r="B65" s="22">
        <v>0</v>
      </c>
      <c r="C65" s="22">
        <v>18548192.91</v>
      </c>
      <c r="D65" s="22">
        <v>18548192.91</v>
      </c>
      <c r="E65" s="22">
        <v>2804576.14</v>
      </c>
      <c r="F65" s="22">
        <v>2804576.14</v>
      </c>
      <c r="G65" s="22">
        <f t="shared" si="9"/>
        <v>15743616.77</v>
      </c>
    </row>
    <row r="66" spans="1:7" x14ac:dyDescent="0.25">
      <c r="A66" s="50" t="s">
        <v>136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f t="shared" si="9"/>
        <v>0</v>
      </c>
    </row>
    <row r="67" spans="1:7" x14ac:dyDescent="0.25">
      <c r="A67" s="50" t="s">
        <v>137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f t="shared" si="9"/>
        <v>0</v>
      </c>
    </row>
    <row r="68" spans="1:7" x14ac:dyDescent="0.25">
      <c r="A68" s="50" t="s">
        <v>138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f t="shared" si="9"/>
        <v>0</v>
      </c>
    </row>
    <row r="69" spans="1:7" x14ac:dyDescent="0.25">
      <c r="A69" s="50" t="s">
        <v>139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f t="shared" si="9"/>
        <v>0</v>
      </c>
    </row>
    <row r="70" spans="1:7" x14ac:dyDescent="0.25">
      <c r="A70" s="50" t="s">
        <v>140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f t="shared" si="9"/>
        <v>0</v>
      </c>
    </row>
    <row r="71" spans="1:7" x14ac:dyDescent="0.25">
      <c r="A71" s="29" t="s">
        <v>141</v>
      </c>
      <c r="B71" s="22">
        <f>SUM(B72:B75)</f>
        <v>297959891</v>
      </c>
      <c r="C71" s="22">
        <f t="shared" ref="C71:G71" si="12">SUM(C72:C75)</f>
        <v>6630487.6400000006</v>
      </c>
      <c r="D71" s="22">
        <f t="shared" si="12"/>
        <v>304590378.63999999</v>
      </c>
      <c r="E71" s="22">
        <f t="shared" si="12"/>
        <v>304590378.63999999</v>
      </c>
      <c r="F71" s="22">
        <f t="shared" si="12"/>
        <v>304590378.63999999</v>
      </c>
      <c r="G71" s="22">
        <f t="shared" si="12"/>
        <v>0</v>
      </c>
    </row>
    <row r="72" spans="1:7" x14ac:dyDescent="0.25">
      <c r="A72" s="50" t="s">
        <v>142</v>
      </c>
      <c r="B72" s="22">
        <v>297959891</v>
      </c>
      <c r="C72" s="22">
        <v>6630487.6400000006</v>
      </c>
      <c r="D72" s="22">
        <v>304590378.63999999</v>
      </c>
      <c r="E72" s="22">
        <v>304590378.63999999</v>
      </c>
      <c r="F72" s="22">
        <v>304590378.63999999</v>
      </c>
      <c r="G72" s="22">
        <f t="shared" si="9"/>
        <v>0</v>
      </c>
    </row>
    <row r="73" spans="1:7" ht="30" x14ac:dyDescent="0.25">
      <c r="A73" s="50" t="s">
        <v>143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f t="shared" si="9"/>
        <v>0</v>
      </c>
    </row>
    <row r="74" spans="1:7" x14ac:dyDescent="0.25">
      <c r="A74" s="50" t="s">
        <v>144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f t="shared" si="9"/>
        <v>0</v>
      </c>
    </row>
    <row r="75" spans="1:7" x14ac:dyDescent="0.25">
      <c r="A75" s="50" t="s">
        <v>145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f t="shared" si="9"/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8670169298.039999</v>
      </c>
      <c r="C77" s="2">
        <f t="shared" ref="C77:G77" si="13">C43+C9</f>
        <v>3735617305.3399992</v>
      </c>
      <c r="D77" s="2">
        <f t="shared" si="13"/>
        <v>12405786603.379999</v>
      </c>
      <c r="E77" s="2">
        <f t="shared" si="13"/>
        <v>10035576626.6</v>
      </c>
      <c r="F77" s="2">
        <f t="shared" si="13"/>
        <v>9961424498.5799999</v>
      </c>
      <c r="G77" s="2">
        <f t="shared" si="13"/>
        <v>2370209976.7799988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8:G36 B61:G61 B9:B10 B37:G37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37 B53:G53 B61:G61 B76:G77 B42:G44 B71:G71 B62:F62 B63:F64 B73:F75 B66:F70 B6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D30" sqref="D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93" t="s">
        <v>147</v>
      </c>
      <c r="B1" s="94"/>
      <c r="C1" s="94"/>
      <c r="D1" s="94"/>
      <c r="E1" s="94"/>
      <c r="F1" s="94"/>
      <c r="G1" s="95"/>
    </row>
    <row r="2" spans="1:7" x14ac:dyDescent="0.25">
      <c r="A2" s="61" t="s">
        <v>274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148</v>
      </c>
      <c r="B4" s="65"/>
      <c r="C4" s="65"/>
      <c r="D4" s="65"/>
      <c r="E4" s="65"/>
      <c r="F4" s="65"/>
      <c r="G4" s="66"/>
    </row>
    <row r="5" spans="1:7" x14ac:dyDescent="0.25">
      <c r="A5" s="64" t="s">
        <v>355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96" t="s">
        <v>149</v>
      </c>
      <c r="B7" s="91" t="s">
        <v>22</v>
      </c>
      <c r="C7" s="91"/>
      <c r="D7" s="91"/>
      <c r="E7" s="91"/>
      <c r="F7" s="91"/>
      <c r="G7" s="91" t="s">
        <v>23</v>
      </c>
    </row>
    <row r="8" spans="1:7" ht="30" x14ac:dyDescent="0.25">
      <c r="A8" s="97"/>
      <c r="B8" s="3" t="s">
        <v>24</v>
      </c>
      <c r="C8" s="14" t="s">
        <v>112</v>
      </c>
      <c r="D8" s="14" t="s">
        <v>6</v>
      </c>
      <c r="E8" s="14" t="s">
        <v>3</v>
      </c>
      <c r="F8" s="14" t="s">
        <v>4</v>
      </c>
      <c r="G8" s="106"/>
    </row>
    <row r="9" spans="1:7" ht="15.75" customHeight="1" x14ac:dyDescent="0.25">
      <c r="A9" s="7" t="s">
        <v>150</v>
      </c>
      <c r="B9" s="70">
        <f>SUM(B10,B11,B12,B15,B16,B19)</f>
        <v>3056390983.119998</v>
      </c>
      <c r="C9" s="70">
        <f t="shared" ref="C9:G9" si="0">SUM(C10,C11,C12,C15,C16,C19)</f>
        <v>-230224000</v>
      </c>
      <c r="D9" s="70">
        <f t="shared" si="0"/>
        <v>2826166983.1200004</v>
      </c>
      <c r="E9" s="70">
        <f t="shared" si="0"/>
        <v>2716040083.170002</v>
      </c>
      <c r="F9" s="70">
        <f t="shared" si="0"/>
        <v>2684020309.5900011</v>
      </c>
      <c r="G9" s="70">
        <f t="shared" si="0"/>
        <v>110126899.94999814</v>
      </c>
    </row>
    <row r="10" spans="1:7" x14ac:dyDescent="0.25">
      <c r="A10" s="28" t="s">
        <v>151</v>
      </c>
      <c r="B10" s="45">
        <v>1398334389.7199998</v>
      </c>
      <c r="C10" s="45">
        <v>-57095096.510000005</v>
      </c>
      <c r="D10" s="45">
        <v>1341239293.2100024</v>
      </c>
      <c r="E10" s="45">
        <v>1287355806.4900024</v>
      </c>
      <c r="F10" s="45">
        <v>1264593442.2600009</v>
      </c>
      <c r="G10" s="46">
        <f>D10-E10</f>
        <v>53883486.720000029</v>
      </c>
    </row>
    <row r="11" spans="1:7" ht="15.75" customHeight="1" x14ac:dyDescent="0.25">
      <c r="A11" s="28" t="s">
        <v>152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9" si="1">D11-E11</f>
        <v>0</v>
      </c>
    </row>
    <row r="12" spans="1:7" x14ac:dyDescent="0.25">
      <c r="A12" s="28" t="s">
        <v>153</v>
      </c>
      <c r="B12" s="46">
        <f>B13+B14</f>
        <v>65682382.079999991</v>
      </c>
      <c r="C12" s="46">
        <f t="shared" ref="C12:G12" si="2">C13+C14</f>
        <v>63823.059999999939</v>
      </c>
      <c r="D12" s="46">
        <f t="shared" si="2"/>
        <v>65746205.140000001</v>
      </c>
      <c r="E12" s="46">
        <f t="shared" si="2"/>
        <v>65746205.140000001</v>
      </c>
      <c r="F12" s="46">
        <f t="shared" si="2"/>
        <v>65076444.11999999</v>
      </c>
      <c r="G12" s="46">
        <f t="shared" si="2"/>
        <v>0</v>
      </c>
    </row>
    <row r="13" spans="1:7" x14ac:dyDescent="0.25">
      <c r="A13" s="47" t="s">
        <v>154</v>
      </c>
      <c r="B13" s="46">
        <v>59114143.871999994</v>
      </c>
      <c r="C13" s="46">
        <v>57440.753999999943</v>
      </c>
      <c r="D13" s="46">
        <v>59171584.626000002</v>
      </c>
      <c r="E13" s="46">
        <v>59171584.626000002</v>
      </c>
      <c r="F13" s="46">
        <v>58568799.707999989</v>
      </c>
      <c r="G13" s="46">
        <f t="shared" si="1"/>
        <v>0</v>
      </c>
    </row>
    <row r="14" spans="1:7" x14ac:dyDescent="0.25">
      <c r="A14" s="47" t="s">
        <v>155</v>
      </c>
      <c r="B14" s="46">
        <v>6568238.2079999996</v>
      </c>
      <c r="C14" s="46">
        <v>6382.3059999999941</v>
      </c>
      <c r="D14" s="46">
        <v>6574620.5140000004</v>
      </c>
      <c r="E14" s="46">
        <v>6574620.5140000004</v>
      </c>
      <c r="F14" s="46">
        <v>6507644.4119999995</v>
      </c>
      <c r="G14" s="46">
        <f t="shared" si="1"/>
        <v>0</v>
      </c>
    </row>
    <row r="15" spans="1:7" x14ac:dyDescent="0.25">
      <c r="A15" s="28" t="s">
        <v>156</v>
      </c>
      <c r="B15" s="46">
        <v>1592374211.3199983</v>
      </c>
      <c r="C15" s="46">
        <v>-173192726.55000001</v>
      </c>
      <c r="D15" s="46">
        <v>1419181484.7699978</v>
      </c>
      <c r="E15" s="46">
        <v>1362938071.5399997</v>
      </c>
      <c r="F15" s="46">
        <v>1354350423.2100003</v>
      </c>
      <c r="G15" s="46">
        <f t="shared" si="1"/>
        <v>56243413.229998112</v>
      </c>
    </row>
    <row r="16" spans="1:7" ht="30" x14ac:dyDescent="0.25">
      <c r="A16" s="29" t="s">
        <v>157</v>
      </c>
      <c r="B16" s="46">
        <f>B17+B18</f>
        <v>0</v>
      </c>
      <c r="C16" s="46">
        <f t="shared" ref="C16:G16" si="3">C17+C18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</row>
    <row r="17" spans="1:7" x14ac:dyDescent="0.25">
      <c r="A17" s="47" t="s">
        <v>158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 t="shared" si="1"/>
        <v>0</v>
      </c>
    </row>
    <row r="18" spans="1:7" x14ac:dyDescent="0.25">
      <c r="A18" s="47" t="s">
        <v>159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si="1"/>
        <v>0</v>
      </c>
    </row>
    <row r="19" spans="1:7" x14ac:dyDescent="0.25">
      <c r="A19" s="28" t="s">
        <v>160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1"/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161</v>
      </c>
      <c r="B21" s="70">
        <f>SUM(B22,B23,B24,B27,B28,B31)</f>
        <v>295990251.48000002</v>
      </c>
      <c r="C21" s="70">
        <f t="shared" ref="C21:F21" si="4">SUM(C22,C23,C24,C27,C28,C31)</f>
        <v>-11463000</v>
      </c>
      <c r="D21" s="70">
        <f t="shared" si="4"/>
        <v>284527251.48000002</v>
      </c>
      <c r="E21" s="70">
        <f t="shared" si="4"/>
        <v>284527251.48000002</v>
      </c>
      <c r="F21" s="70">
        <f t="shared" si="4"/>
        <v>257546808.80000001</v>
      </c>
      <c r="G21" s="70">
        <f>SUM(G22,G23,G24,G27,G28,G31)</f>
        <v>0</v>
      </c>
    </row>
    <row r="22" spans="1:7" x14ac:dyDescent="0.25">
      <c r="A22" s="28" t="s">
        <v>151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f t="shared" ref="G22:G31" si="5">D22-E22</f>
        <v>0</v>
      </c>
    </row>
    <row r="23" spans="1:7" x14ac:dyDescent="0.25">
      <c r="A23" s="28" t="s">
        <v>152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5"/>
        <v>0</v>
      </c>
    </row>
    <row r="24" spans="1:7" x14ac:dyDescent="0.25">
      <c r="A24" s="28" t="s">
        <v>153</v>
      </c>
      <c r="B24" s="46">
        <f t="shared" ref="B24:G24" si="6">B25+B26</f>
        <v>0</v>
      </c>
      <c r="C24" s="46">
        <f t="shared" si="6"/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</row>
    <row r="25" spans="1:7" x14ac:dyDescent="0.25">
      <c r="A25" s="47" t="s">
        <v>154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5"/>
        <v>0</v>
      </c>
    </row>
    <row r="26" spans="1:7" x14ac:dyDescent="0.25">
      <c r="A26" s="47" t="s">
        <v>155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5"/>
        <v>0</v>
      </c>
    </row>
    <row r="27" spans="1:7" x14ac:dyDescent="0.25">
      <c r="A27" s="28" t="s">
        <v>156</v>
      </c>
      <c r="B27" s="46">
        <v>295990251.48000002</v>
      </c>
      <c r="C27" s="46">
        <v>-11463000</v>
      </c>
      <c r="D27" s="46">
        <v>284527251.48000002</v>
      </c>
      <c r="E27" s="46">
        <v>284527251.48000002</v>
      </c>
      <c r="F27" s="46">
        <v>257546808.80000001</v>
      </c>
      <c r="G27" s="46">
        <f t="shared" si="5"/>
        <v>0</v>
      </c>
    </row>
    <row r="28" spans="1:7" ht="30" x14ac:dyDescent="0.25">
      <c r="A28" s="29" t="s">
        <v>157</v>
      </c>
      <c r="B28" s="46">
        <f t="shared" ref="B28:G28" si="7">B29+B30</f>
        <v>0</v>
      </c>
      <c r="C28" s="46">
        <f t="shared" si="7"/>
        <v>0</v>
      </c>
      <c r="D28" s="46">
        <f t="shared" si="7"/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</row>
    <row r="29" spans="1:7" x14ac:dyDescent="0.25">
      <c r="A29" s="47" t="s">
        <v>158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 t="shared" si="5"/>
        <v>0</v>
      </c>
    </row>
    <row r="30" spans="1:7" x14ac:dyDescent="0.25">
      <c r="A30" s="47" t="s">
        <v>159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si="5"/>
        <v>0</v>
      </c>
    </row>
    <row r="31" spans="1:7" x14ac:dyDescent="0.25">
      <c r="A31" s="28" t="s">
        <v>160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5"/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162</v>
      </c>
      <c r="B33" s="70">
        <f>B21+B9</f>
        <v>3352381234.599998</v>
      </c>
      <c r="C33" s="70">
        <f t="shared" ref="C33:G33" si="8">C21+C9</f>
        <v>-241687000</v>
      </c>
      <c r="D33" s="70">
        <f t="shared" si="8"/>
        <v>3110694234.6000004</v>
      </c>
      <c r="E33" s="70">
        <f t="shared" si="8"/>
        <v>3000567334.650002</v>
      </c>
      <c r="F33" s="70">
        <f t="shared" si="8"/>
        <v>2941567118.3900013</v>
      </c>
      <c r="G33" s="70">
        <f t="shared" si="8"/>
        <v>110126899.94999814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G11 G10 B16:F26 B28:F33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09" t="s">
        <v>163</v>
      </c>
      <c r="B1" s="109"/>
      <c r="C1" s="109"/>
      <c r="D1" s="109"/>
      <c r="E1" s="109"/>
      <c r="F1" s="109"/>
      <c r="G1" s="109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82" t="s">
        <v>164</v>
      </c>
      <c r="B3" s="83"/>
      <c r="C3" s="83"/>
      <c r="D3" s="83"/>
      <c r="E3" s="83"/>
      <c r="F3" s="83"/>
      <c r="G3" s="84"/>
    </row>
    <row r="4" spans="1:7" x14ac:dyDescent="0.25">
      <c r="A4" s="82" t="s">
        <v>0</v>
      </c>
      <c r="B4" s="83"/>
      <c r="C4" s="83"/>
      <c r="D4" s="83"/>
      <c r="E4" s="83"/>
      <c r="F4" s="83"/>
      <c r="G4" s="84"/>
    </row>
    <row r="5" spans="1:7" x14ac:dyDescent="0.25">
      <c r="A5" s="82" t="s">
        <v>165</v>
      </c>
      <c r="B5" s="83"/>
      <c r="C5" s="83"/>
      <c r="D5" s="83"/>
      <c r="E5" s="83"/>
      <c r="F5" s="83"/>
      <c r="G5" s="84"/>
    </row>
    <row r="6" spans="1:7" x14ac:dyDescent="0.25">
      <c r="A6" s="107" t="s">
        <v>166</v>
      </c>
      <c r="B6" s="17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83.25" customHeight="1" x14ac:dyDescent="0.25">
      <c r="A7" s="108"/>
      <c r="B7" s="40" t="s">
        <v>167</v>
      </c>
      <c r="C7" s="108"/>
      <c r="D7" s="108"/>
      <c r="E7" s="108"/>
      <c r="F7" s="108"/>
      <c r="G7" s="108"/>
    </row>
    <row r="8" spans="1:7" ht="30" x14ac:dyDescent="0.25">
      <c r="A8" s="41" t="s">
        <v>168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169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170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171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172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173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174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175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177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178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179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181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0" t="s">
        <v>182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183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165</v>
      </c>
      <c r="B5" s="65"/>
      <c r="C5" s="65"/>
      <c r="D5" s="65"/>
      <c r="E5" s="65"/>
      <c r="F5" s="65"/>
      <c r="G5" s="66"/>
    </row>
    <row r="6" spans="1:7" x14ac:dyDescent="0.25">
      <c r="A6" s="111" t="s">
        <v>184</v>
      </c>
      <c r="B6" s="17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57.75" customHeight="1" x14ac:dyDescent="0.25">
      <c r="A7" s="112"/>
      <c r="B7" s="18" t="s">
        <v>167</v>
      </c>
      <c r="C7" s="108"/>
      <c r="D7" s="108"/>
      <c r="E7" s="108"/>
      <c r="F7" s="108"/>
      <c r="G7" s="108"/>
    </row>
    <row r="8" spans="1:7" x14ac:dyDescent="0.25">
      <c r="A8" s="7" t="s">
        <v>185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186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187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188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190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191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192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186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187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190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191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192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194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197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0" t="s">
        <v>198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199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4" t="s">
        <v>166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7">
        <f>+F5+1</f>
        <v>2022</v>
      </c>
    </row>
    <row r="6" spans="1:7" ht="32.25" x14ac:dyDescent="0.25">
      <c r="A6" s="92"/>
      <c r="B6" s="116"/>
      <c r="C6" s="116"/>
      <c r="D6" s="116"/>
      <c r="E6" s="116"/>
      <c r="F6" s="116"/>
      <c r="G6" s="18" t="s">
        <v>200</v>
      </c>
    </row>
    <row r="7" spans="1:7" x14ac:dyDescent="0.25">
      <c r="A7" s="32" t="s">
        <v>168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201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202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203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204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205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206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207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208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209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210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211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212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174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213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214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215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216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217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178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218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219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220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13" t="s">
        <v>221</v>
      </c>
      <c r="B39" s="113"/>
      <c r="C39" s="113"/>
      <c r="D39" s="113"/>
      <c r="E39" s="113"/>
      <c r="F39" s="113"/>
      <c r="G39" s="113"/>
    </row>
    <row r="40" spans="1:7" x14ac:dyDescent="0.25">
      <c r="A40" s="113" t="s">
        <v>222</v>
      </c>
      <c r="B40" s="113"/>
      <c r="C40" s="113"/>
      <c r="D40" s="113"/>
      <c r="E40" s="113"/>
      <c r="F40" s="113"/>
      <c r="G40" s="1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0" t="s">
        <v>223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224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7" t="s">
        <v>184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7">
        <v>2022</v>
      </c>
    </row>
    <row r="6" spans="1:7" ht="48.75" customHeight="1" x14ac:dyDescent="0.25">
      <c r="A6" s="118"/>
      <c r="B6" s="116"/>
      <c r="C6" s="116"/>
      <c r="D6" s="116"/>
      <c r="E6" s="116"/>
      <c r="F6" s="116"/>
      <c r="G6" s="18" t="s">
        <v>225</v>
      </c>
    </row>
    <row r="7" spans="1:7" x14ac:dyDescent="0.25">
      <c r="A7" s="7" t="s">
        <v>185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186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187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190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191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192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193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186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187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190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191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192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196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226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13" t="s">
        <v>221</v>
      </c>
      <c r="B32" s="113"/>
      <c r="C32" s="113"/>
      <c r="D32" s="113"/>
      <c r="E32" s="113"/>
      <c r="F32" s="113"/>
      <c r="G32" s="113"/>
    </row>
    <row r="33" spans="1:7" x14ac:dyDescent="0.25">
      <c r="A33" s="113" t="s">
        <v>222</v>
      </c>
      <c r="B33" s="113"/>
      <c r="C33" s="113"/>
      <c r="D33" s="113"/>
      <c r="E33" s="113"/>
      <c r="F33" s="113"/>
      <c r="G33" s="1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19" t="s">
        <v>227</v>
      </c>
      <c r="B1" s="119"/>
      <c r="C1" s="119"/>
      <c r="D1" s="119"/>
      <c r="E1" s="119"/>
      <c r="F1" s="119"/>
    </row>
    <row r="2" spans="1:6" ht="20.100000000000001" customHeight="1" x14ac:dyDescent="0.25">
      <c r="A2" s="61" t="e">
        <f>#REF!</f>
        <v>#REF!</v>
      </c>
      <c r="B2" s="85"/>
      <c r="C2" s="85"/>
      <c r="D2" s="85"/>
      <c r="E2" s="85"/>
      <c r="F2" s="86"/>
    </row>
    <row r="3" spans="1:6" ht="29.25" customHeight="1" x14ac:dyDescent="0.25">
      <c r="A3" s="87" t="s">
        <v>228</v>
      </c>
      <c r="B3" s="88"/>
      <c r="C3" s="88"/>
      <c r="D3" s="88"/>
      <c r="E3" s="88"/>
      <c r="F3" s="89"/>
    </row>
    <row r="4" spans="1:6" ht="35.25" customHeight="1" x14ac:dyDescent="0.25">
      <c r="A4" s="72"/>
      <c r="B4" s="72" t="s">
        <v>229</v>
      </c>
      <c r="C4" s="72" t="s">
        <v>230</v>
      </c>
      <c r="D4" s="72" t="s">
        <v>231</v>
      </c>
      <c r="E4" s="72" t="s">
        <v>232</v>
      </c>
      <c r="F4" s="72" t="s">
        <v>233</v>
      </c>
    </row>
    <row r="5" spans="1:6" ht="12.75" customHeight="1" x14ac:dyDescent="0.25">
      <c r="A5" s="5" t="s">
        <v>234</v>
      </c>
      <c r="B5" s="24"/>
      <c r="C5" s="24"/>
      <c r="D5" s="24"/>
      <c r="E5" s="24"/>
      <c r="F5" s="24"/>
    </row>
    <row r="6" spans="1:6" ht="30" x14ac:dyDescent="0.25">
      <c r="A6" s="29" t="s">
        <v>235</v>
      </c>
      <c r="B6" s="30"/>
      <c r="C6" s="30"/>
      <c r="D6" s="30"/>
      <c r="E6" s="30"/>
      <c r="F6" s="30"/>
    </row>
    <row r="7" spans="1:6" ht="15" x14ac:dyDescent="0.25">
      <c r="A7" s="29" t="s">
        <v>236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237</v>
      </c>
      <c r="B9" s="21"/>
      <c r="C9" s="21"/>
      <c r="D9" s="21"/>
      <c r="E9" s="21"/>
      <c r="F9" s="21"/>
    </row>
    <row r="10" spans="1:6" ht="15" x14ac:dyDescent="0.25">
      <c r="A10" s="29" t="s">
        <v>238</v>
      </c>
      <c r="B10" s="30"/>
      <c r="C10" s="30"/>
      <c r="D10" s="30"/>
      <c r="E10" s="30"/>
      <c r="F10" s="30"/>
    </row>
    <row r="11" spans="1:6" ht="15" x14ac:dyDescent="0.25">
      <c r="A11" s="50" t="s">
        <v>239</v>
      </c>
      <c r="B11" s="30"/>
      <c r="C11" s="30"/>
      <c r="D11" s="30"/>
      <c r="E11" s="30"/>
      <c r="F11" s="30"/>
    </row>
    <row r="12" spans="1:6" ht="15" x14ac:dyDescent="0.25">
      <c r="A12" s="50" t="s">
        <v>240</v>
      </c>
      <c r="B12" s="30"/>
      <c r="C12" s="30"/>
      <c r="D12" s="30"/>
      <c r="E12" s="30"/>
      <c r="F12" s="30"/>
    </row>
    <row r="13" spans="1:6" ht="15" x14ac:dyDescent="0.25">
      <c r="A13" s="50" t="s">
        <v>241</v>
      </c>
      <c r="B13" s="30"/>
      <c r="C13" s="30"/>
      <c r="D13" s="30"/>
      <c r="E13" s="30"/>
      <c r="F13" s="30"/>
    </row>
    <row r="14" spans="1:6" ht="15" x14ac:dyDescent="0.25">
      <c r="A14" s="29" t="s">
        <v>242</v>
      </c>
      <c r="B14" s="30"/>
      <c r="C14" s="30"/>
      <c r="D14" s="30"/>
      <c r="E14" s="30"/>
      <c r="F14" s="30"/>
    </row>
    <row r="15" spans="1:6" ht="15" x14ac:dyDescent="0.25">
      <c r="A15" s="50" t="s">
        <v>239</v>
      </c>
      <c r="B15" s="30"/>
      <c r="C15" s="30"/>
      <c r="D15" s="30"/>
      <c r="E15" s="30"/>
      <c r="F15" s="30"/>
    </row>
    <row r="16" spans="1:6" ht="15" x14ac:dyDescent="0.25">
      <c r="A16" s="50" t="s">
        <v>240</v>
      </c>
      <c r="B16" s="30"/>
      <c r="C16" s="30"/>
      <c r="D16" s="30"/>
      <c r="E16" s="30"/>
      <c r="F16" s="30"/>
    </row>
    <row r="17" spans="1:6" ht="15" x14ac:dyDescent="0.25">
      <c r="A17" s="50" t="s">
        <v>241</v>
      </c>
      <c r="B17" s="30"/>
      <c r="C17" s="30"/>
      <c r="D17" s="30"/>
      <c r="E17" s="30"/>
      <c r="F17" s="30"/>
    </row>
    <row r="18" spans="1:6" ht="15" x14ac:dyDescent="0.25">
      <c r="A18" s="29" t="s">
        <v>243</v>
      </c>
      <c r="B18" s="73"/>
      <c r="C18" s="30"/>
      <c r="D18" s="30"/>
      <c r="E18" s="30"/>
      <c r="F18" s="30"/>
    </row>
    <row r="19" spans="1:6" ht="15" x14ac:dyDescent="0.25">
      <c r="A19" s="29" t="s">
        <v>244</v>
      </c>
      <c r="B19" s="30"/>
      <c r="C19" s="30"/>
      <c r="D19" s="30"/>
      <c r="E19" s="30"/>
      <c r="F19" s="30"/>
    </row>
    <row r="20" spans="1:6" ht="30" x14ac:dyDescent="0.25">
      <c r="A20" s="29" t="s">
        <v>245</v>
      </c>
      <c r="B20" s="74"/>
      <c r="C20" s="74"/>
      <c r="D20" s="74"/>
      <c r="E20" s="74"/>
      <c r="F20" s="74"/>
    </row>
    <row r="21" spans="1:6" ht="30" x14ac:dyDescent="0.25">
      <c r="A21" s="29" t="s">
        <v>246</v>
      </c>
      <c r="B21" s="74"/>
      <c r="C21" s="74"/>
      <c r="D21" s="74"/>
      <c r="E21" s="74"/>
      <c r="F21" s="74"/>
    </row>
    <row r="22" spans="1:6" ht="30" x14ac:dyDescent="0.25">
      <c r="A22" s="29" t="s">
        <v>247</v>
      </c>
      <c r="B22" s="74"/>
      <c r="C22" s="74"/>
      <c r="D22" s="74"/>
      <c r="E22" s="74"/>
      <c r="F22" s="74"/>
    </row>
    <row r="23" spans="1:6" ht="15" x14ac:dyDescent="0.25">
      <c r="A23" s="29" t="s">
        <v>248</v>
      </c>
      <c r="B23" s="74"/>
      <c r="C23" s="74"/>
      <c r="D23" s="74"/>
      <c r="E23" s="74"/>
      <c r="F23" s="74"/>
    </row>
    <row r="24" spans="1:6" ht="15" x14ac:dyDescent="0.25">
      <c r="A24" s="29" t="s">
        <v>249</v>
      </c>
      <c r="B24" s="75"/>
      <c r="C24" s="30"/>
      <c r="D24" s="30"/>
      <c r="E24" s="30"/>
      <c r="F24" s="30"/>
    </row>
    <row r="25" spans="1:6" ht="15" x14ac:dyDescent="0.25">
      <c r="A25" s="29" t="s">
        <v>250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251</v>
      </c>
      <c r="B27" s="21"/>
      <c r="C27" s="21"/>
      <c r="D27" s="21"/>
      <c r="E27" s="21"/>
      <c r="F27" s="21"/>
    </row>
    <row r="28" spans="1:6" ht="15" x14ac:dyDescent="0.25">
      <c r="A28" s="29" t="s">
        <v>252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253</v>
      </c>
      <c r="B30" s="21"/>
      <c r="C30" s="21"/>
      <c r="D30" s="21"/>
      <c r="E30" s="21"/>
      <c r="F30" s="21"/>
    </row>
    <row r="31" spans="1:6" ht="15" x14ac:dyDescent="0.25">
      <c r="A31" s="29" t="s">
        <v>238</v>
      </c>
      <c r="B31" s="30"/>
      <c r="C31" s="30"/>
      <c r="D31" s="30"/>
      <c r="E31" s="30"/>
      <c r="F31" s="30"/>
    </row>
    <row r="32" spans="1:6" ht="15" x14ac:dyDescent="0.25">
      <c r="A32" s="29" t="s">
        <v>242</v>
      </c>
      <c r="B32" s="30"/>
      <c r="C32" s="30"/>
      <c r="D32" s="30"/>
      <c r="E32" s="30"/>
      <c r="F32" s="30"/>
    </row>
    <row r="33" spans="1:6" ht="15" x14ac:dyDescent="0.25">
      <c r="A33" s="29" t="s">
        <v>254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255</v>
      </c>
      <c r="B35" s="21"/>
      <c r="C35" s="21"/>
      <c r="D35" s="21"/>
      <c r="E35" s="21"/>
      <c r="F35" s="21"/>
    </row>
    <row r="36" spans="1:6" ht="15" x14ac:dyDescent="0.25">
      <c r="A36" s="29" t="s">
        <v>256</v>
      </c>
      <c r="B36" s="30"/>
      <c r="C36" s="30"/>
      <c r="D36" s="30"/>
      <c r="E36" s="30"/>
      <c r="F36" s="30"/>
    </row>
    <row r="37" spans="1:6" ht="15" x14ac:dyDescent="0.25">
      <c r="A37" s="29" t="s">
        <v>257</v>
      </c>
      <c r="B37" s="30"/>
      <c r="C37" s="30"/>
      <c r="D37" s="30"/>
      <c r="E37" s="30"/>
      <c r="F37" s="30"/>
    </row>
    <row r="38" spans="1:6" ht="15" x14ac:dyDescent="0.25">
      <c r="A38" s="29" t="s">
        <v>258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259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260</v>
      </c>
      <c r="B42" s="21"/>
      <c r="C42" s="21"/>
      <c r="D42" s="21"/>
      <c r="E42" s="21"/>
      <c r="F42" s="21"/>
    </row>
    <row r="43" spans="1:6" ht="15" x14ac:dyDescent="0.25">
      <c r="A43" s="29" t="s">
        <v>261</v>
      </c>
      <c r="B43" s="30"/>
      <c r="C43" s="30"/>
      <c r="D43" s="30"/>
      <c r="E43" s="30"/>
      <c r="F43" s="30"/>
    </row>
    <row r="44" spans="1:6" ht="15" x14ac:dyDescent="0.25">
      <c r="A44" s="29" t="s">
        <v>262</v>
      </c>
      <c r="B44" s="30"/>
      <c r="C44" s="30"/>
      <c r="D44" s="30"/>
      <c r="E44" s="30"/>
      <c r="F44" s="30"/>
    </row>
    <row r="45" spans="1:6" ht="15" x14ac:dyDescent="0.25">
      <c r="A45" s="29" t="s">
        <v>263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264</v>
      </c>
      <c r="B47" s="21"/>
      <c r="C47" s="21"/>
      <c r="D47" s="21"/>
      <c r="E47" s="21"/>
      <c r="F47" s="21"/>
    </row>
    <row r="48" spans="1:6" ht="15" x14ac:dyDescent="0.25">
      <c r="A48" s="29" t="s">
        <v>262</v>
      </c>
      <c r="B48" s="74"/>
      <c r="C48" s="74"/>
      <c r="D48" s="74"/>
      <c r="E48" s="74"/>
      <c r="F48" s="74"/>
    </row>
    <row r="49" spans="1:6" ht="15" x14ac:dyDescent="0.25">
      <c r="A49" s="29" t="s">
        <v>263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265</v>
      </c>
      <c r="B51" s="21"/>
      <c r="C51" s="21"/>
      <c r="D51" s="21"/>
      <c r="E51" s="21"/>
      <c r="F51" s="21"/>
    </row>
    <row r="52" spans="1:6" ht="15" x14ac:dyDescent="0.25">
      <c r="A52" s="29" t="s">
        <v>262</v>
      </c>
      <c r="B52" s="30"/>
      <c r="C52" s="30"/>
      <c r="D52" s="30"/>
      <c r="E52" s="30"/>
      <c r="F52" s="30"/>
    </row>
    <row r="53" spans="1:6" ht="15" x14ac:dyDescent="0.25">
      <c r="A53" s="29" t="s">
        <v>263</v>
      </c>
      <c r="B53" s="30"/>
      <c r="C53" s="30"/>
      <c r="D53" s="30"/>
      <c r="E53" s="30"/>
      <c r="F53" s="30"/>
    </row>
    <row r="54" spans="1:6" ht="15" x14ac:dyDescent="0.25">
      <c r="A54" s="29" t="s">
        <v>266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267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262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263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268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269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270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271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272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273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